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tabRatio="343" activeTab="2"/>
  </bookViews>
  <sheets>
    <sheet name="Prix" sheetId="1" r:id="rId1"/>
    <sheet name="Premiers Récits" sheetId="2" r:id="rId2"/>
    <sheet name="Voici que les Deux Lunes" sheetId="3" r:id="rId3"/>
    <sheet name="JdR BaSIC" sheetId="4" r:id="rId4"/>
  </sheets>
  <definedNames/>
  <calcPr fullCalcOnLoad="1"/>
</workbook>
</file>

<file path=xl/sharedStrings.xml><?xml version="1.0" encoding="utf-8"?>
<sst xmlns="http://schemas.openxmlformats.org/spreadsheetml/2006/main" count="130" uniqueCount="49">
  <si>
    <t>Données générales</t>
  </si>
  <si>
    <t>Titre</t>
  </si>
  <si>
    <t>Mode de vente</t>
  </si>
  <si>
    <t>Prix de revient
(€)</t>
  </si>
  <si>
    <t>Prix de vente
(€)</t>
  </si>
  <si>
    <t>Par Exemplaire</t>
  </si>
  <si>
    <t>Marge
(€)</t>
  </si>
  <si>
    <t>Lot</t>
  </si>
  <si>
    <t>Nb</t>
  </si>
  <si>
    <t>Bilan</t>
  </si>
  <si>
    <t>TBE Papier</t>
  </si>
  <si>
    <t>TBE Papier auteur</t>
  </si>
  <si>
    <t>TBE PDF</t>
  </si>
  <si>
    <t>Commentaires</t>
  </si>
  <si>
    <t>Date</t>
  </si>
  <si>
    <t>Achat Benoît pour Asso (exemplaire de test)</t>
  </si>
  <si>
    <t>Pages</t>
  </si>
  <si>
    <t>Coût TBE (€)</t>
  </si>
  <si>
    <t>Vend.</t>
  </si>
  <si>
    <t>Don.</t>
  </si>
  <si>
    <t>Rest.</t>
  </si>
  <si>
    <t>"Voici que les Deux Lunes" v1</t>
  </si>
  <si>
    <t>"Premiers Récits" v1</t>
  </si>
  <si>
    <t>"Premiers Récits" v2</t>
  </si>
  <si>
    <t>Réduc.
(%)</t>
  </si>
  <si>
    <t>Marge
cumul.
(€)</t>
  </si>
  <si>
    <t>Achat sur TBE</t>
  </si>
  <si>
    <t>DOP papier</t>
  </si>
  <si>
    <t>"Premiers Récits" v4</t>
  </si>
  <si>
    <t>"Premiers Récits" v5</t>
  </si>
  <si>
    <t>Coût DOP 30 ex. (€)</t>
  </si>
  <si>
    <t>Série 2 avec 5 SdP</t>
  </si>
  <si>
    <t>Série 3 avec 5 SdP</t>
  </si>
  <si>
    <t>Achat prévu directement Asso, série 3
Avec Dop Communication, équilibre à partir de 24 exemplaires vendus si 10 SdP en série 2</t>
  </si>
  <si>
    <t>Achat prévu directement Asso, série 4
Equilibre initialement prévu sur cette série</t>
  </si>
  <si>
    <t>Achat Benoît pour Asso (série 1),
Livres donnés :
- Ph. HALVICK,
- Bibliothèque Municipale de Feucherolles,
- Cultura Plaisir pour organiser dédicaces
Exemplaires vendus :
- Monde du Jeu : 2
- Fan Fantasy : 3
- Rencontres de l'imaginaire : 2</t>
  </si>
  <si>
    <t>Stand Sci-Fi Convention</t>
  </si>
  <si>
    <t>Stand</t>
  </si>
  <si>
    <t>Stand Salon du Livre</t>
  </si>
  <si>
    <t>Frais
(€)</t>
  </si>
  <si>
    <t>Frais
Asso
(€)</t>
  </si>
  <si>
    <t>Pour stand de 36m2 au lieu de 6m2</t>
  </si>
  <si>
    <t>3x2h dédicaces : dimanche, mardi et mercredi</t>
  </si>
  <si>
    <t>JdR Hoshikaze BaSIC</t>
  </si>
  <si>
    <t>Couverture</t>
  </si>
  <si>
    <t>Prestation DOP</t>
  </si>
  <si>
    <t>10 ex. Chaosium
10 ex. auteurs + SdP
10 ex. réserve et présentation</t>
  </si>
  <si>
    <t>Achat directement par l'Asso, série 2
SdP donnés :
- Présences d'Esprits
- ActuSF
- Editions Rivière Blanche (Philippe WARD)
- DOP Communication (via Thierry KOLIFRATH)
- Podcast Les Lyonnes de la SF
- Médiathèque de Poissy
- Médiathèque de Paris Port-Royal
Autres SdP prévus :
- Galaxie/Géante Rouge
- JdR Magazine
- Editions du Bélial (Bifrost)
SdP annulés :
- Editions Eons (non, juste présentation)
Exemplaires de démonstration :
- Pour les Conventions : 1
- Dans mon sac : 1
- Endommagés : 2
Exemplaires vendus (7 au 23/03/2010 matin) :
- Zone Franche : 3
- Sci-Fi Convention : 4
- Salon du Livre (dimanche) : 2
- Salon du Livre (mardi) : 1
- Salon du Livre (mercredi) : 0</t>
  </si>
  <si>
    <t>Série 1 pour Zone Franche
Avec 6 exemplaires d'auteur + 10 SdP
SdP donnés :
- Les Lyonnes de la SF
- Bibliothèque Municipale de Feucherolles
- Présences d'Esprits
- Médiathèque de Poissy
Exemplaires de démonstration :
- Pour les Conventions : 1
- Dans mon sac : 1 déballé + 2 emballés
Exemplaires d'auteurs :
- Benoît ROBIN
- Philippe HALVICK
- Patrick CIALF
- Alexandre VERKELAK
- Franck BARBE
- Loïc RICHARD (à signer par Philippe et Patrick et à envoyer)
SdP donnés :
- Lyonnes de la SF
- Présences d'Esprits
- Bibliothèque Municipale de Feucherolles
Exemplaires vendus (9 au 01/04/2010) :
- Zone Franche : 3
- Sci-Fi Convention : 3
- Perso (JP PETIARD + F. TERTOIS + G. GUERIN) : 3
- Salon du Livre (dimanche) : 2
- Salon du Livre (mardi) : 3
- Salon du Livre (mercredi) : 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</si>
</sst>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.5"/>
      <name val="Arial"/>
      <family val="0"/>
    </font>
    <font>
      <sz val="17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164" fontId="2" fillId="0" borderId="0" xfId="0" applyNumberFormat="1" applyFont="1" applyAlignment="1">
      <alignment horizontal="center" vertical="top" wrapText="1"/>
    </xf>
    <xf numFmtId="164" fontId="0" fillId="0" borderId="0" xfId="0" applyNumberFormat="1" applyAlignment="1">
      <alignment vertical="top"/>
    </xf>
    <xf numFmtId="10" fontId="2" fillId="0" borderId="0" xfId="0" applyNumberFormat="1" applyFont="1" applyAlignment="1">
      <alignment horizontal="center" vertical="top" wrapText="1"/>
    </xf>
    <xf numFmtId="10" fontId="0" fillId="0" borderId="0" xfId="0" applyNumberFormat="1" applyAlignment="1">
      <alignment vertical="top"/>
    </xf>
    <xf numFmtId="8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164" fontId="3" fillId="0" borderId="0" xfId="0" applyNumberFormat="1" applyFont="1" applyAlignment="1">
      <alignment vertical="top"/>
    </xf>
    <xf numFmtId="10" fontId="3" fillId="0" borderId="0" xfId="0" applyNumberFormat="1" applyFont="1" applyAlignment="1">
      <alignment vertical="top"/>
    </xf>
    <xf numFmtId="14" fontId="0" fillId="0" borderId="0" xfId="0" applyNumberFormat="1" applyAlignment="1">
      <alignment vertical="top"/>
    </xf>
    <xf numFmtId="14" fontId="0" fillId="0" borderId="0" xfId="0" applyNumberFormat="1" applyFont="1" applyAlignment="1">
      <alignment vertical="top"/>
    </xf>
    <xf numFmtId="20" fontId="0" fillId="0" borderId="0" xfId="0" applyNumberFormat="1" applyAlignment="1">
      <alignment vertical="top"/>
    </xf>
    <xf numFmtId="14" fontId="3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 vertical="top"/>
    </xf>
    <xf numFmtId="0" fontId="0" fillId="0" borderId="0" xfId="0" applyFill="1" applyAlignment="1">
      <alignment vertical="top"/>
    </xf>
    <xf numFmtId="14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0" fontId="0" fillId="0" borderId="0" xfId="0" applyFill="1" applyAlignment="1">
      <alignment vertical="top" wrapText="1"/>
    </xf>
    <xf numFmtId="0" fontId="0" fillId="2" borderId="0" xfId="0" applyFont="1" applyFill="1" applyAlignment="1">
      <alignment vertical="top"/>
    </xf>
    <xf numFmtId="14" fontId="0" fillId="2" borderId="0" xfId="0" applyNumberFormat="1" applyFont="1" applyFill="1" applyAlignment="1">
      <alignment vertical="top"/>
    </xf>
    <xf numFmtId="164" fontId="0" fillId="2" borderId="0" xfId="0" applyNumberFormat="1" applyFont="1" applyFill="1" applyAlignment="1">
      <alignment vertical="top"/>
    </xf>
    <xf numFmtId="10" fontId="0" fillId="2" borderId="0" xfId="0" applyNumberFormat="1" applyFont="1" applyFill="1" applyAlignment="1">
      <alignment vertical="top"/>
    </xf>
    <xf numFmtId="0" fontId="0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/>
    </xf>
    <xf numFmtId="14" fontId="0" fillId="2" borderId="0" xfId="0" applyNumberFormat="1" applyFill="1" applyAlignment="1">
      <alignment vertical="top"/>
    </xf>
    <xf numFmtId="164" fontId="3" fillId="2" borderId="0" xfId="0" applyNumberFormat="1" applyFont="1" applyFill="1" applyAlignment="1">
      <alignment vertical="top"/>
    </xf>
    <xf numFmtId="10" fontId="3" fillId="2" borderId="0" xfId="0" applyNumberFormat="1" applyFont="1" applyFill="1" applyAlignment="1">
      <alignment vertical="top"/>
    </xf>
    <xf numFmtId="164" fontId="0" fillId="2" borderId="0" xfId="0" applyNumberFormat="1" applyFill="1" applyAlignment="1">
      <alignment vertical="top"/>
    </xf>
    <xf numFmtId="0" fontId="3" fillId="2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164" fontId="3" fillId="0" borderId="0" xfId="0" applyNumberFormat="1" applyFont="1" applyFill="1" applyAlignment="1">
      <alignment vertical="top"/>
    </xf>
    <xf numFmtId="10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2" fillId="0" borderId="0" xfId="0" applyFont="1" applyAlignment="1">
      <alignment horizontal="center" vertical="top"/>
    </xf>
    <xf numFmtId="164" fontId="2" fillId="0" borderId="0" xfId="0" applyNumberFormat="1" applyFont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375"/>
          <c:w val="0.96875"/>
          <c:h val="0.9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Prix!$B$1</c:f>
              <c:strCache>
                <c:ptCount val="1"/>
                <c:pt idx="0">
                  <c:v>Coût TBE (€)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Prix!$A$2:$A$18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Prix!$B$2:$B$18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Prix!$D$1</c:f>
              <c:strCache>
                <c:ptCount val="1"/>
                <c:pt idx="0">
                  <c:v>Coût DOP 30 ex. (€)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Prix!$C$2:$C$14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Prix!$D$2:$D$14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37641600"/>
        <c:axId val="3230081"/>
      </c:scatterChart>
      <c:valAx>
        <c:axId val="37641600"/>
        <c:scaling>
          <c:orientation val="minMax"/>
        </c:scaling>
        <c:axPos val="b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3230081"/>
        <c:crosses val="autoZero"/>
        <c:crossBetween val="midCat"/>
        <c:dispUnits/>
      </c:valAx>
      <c:valAx>
        <c:axId val="3230081"/>
        <c:scaling>
          <c:orientation val="minMax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7641600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2</xdr:row>
      <xdr:rowOff>114300</xdr:rowOff>
    </xdr:from>
    <xdr:to>
      <xdr:col>18</xdr:col>
      <xdr:colOff>247650</xdr:colOff>
      <xdr:row>46</xdr:row>
      <xdr:rowOff>76200</xdr:rowOff>
    </xdr:to>
    <xdr:graphicFrame>
      <xdr:nvGraphicFramePr>
        <xdr:cNvPr id="1" name="Chart 2"/>
        <xdr:cNvGraphicFramePr/>
      </xdr:nvGraphicFramePr>
      <xdr:xfrm>
        <a:off x="5934075" y="438150"/>
        <a:ext cx="850582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2" max="2" width="11.421875" style="18" customWidth="1"/>
    <col min="4" max="4" width="18.57421875" style="0" bestFit="1" customWidth="1"/>
  </cols>
  <sheetData>
    <row r="1" spans="1:4" s="16" customFormat="1" ht="12.75">
      <c r="A1" s="16" t="s">
        <v>16</v>
      </c>
      <c r="B1" s="17" t="s">
        <v>17</v>
      </c>
      <c r="C1" s="16" t="s">
        <v>16</v>
      </c>
      <c r="D1" s="17" t="s">
        <v>30</v>
      </c>
    </row>
    <row r="2" spans="1:4" ht="12.75">
      <c r="A2">
        <v>50</v>
      </c>
      <c r="B2" s="18">
        <v>6.75</v>
      </c>
      <c r="C2">
        <v>140</v>
      </c>
      <c r="D2" s="18">
        <v>5.98</v>
      </c>
    </row>
    <row r="3" spans="1:4" ht="12.75">
      <c r="A3">
        <v>75</v>
      </c>
      <c r="B3" s="18">
        <v>7.44</v>
      </c>
      <c r="C3">
        <v>160</v>
      </c>
      <c r="D3" s="18">
        <v>6.18</v>
      </c>
    </row>
    <row r="4" spans="1:4" ht="12.75">
      <c r="A4">
        <v>100</v>
      </c>
      <c r="B4" s="18">
        <v>8.12</v>
      </c>
      <c r="C4">
        <v>180</v>
      </c>
      <c r="D4" s="18">
        <v>6.34</v>
      </c>
    </row>
    <row r="5" spans="1:4" ht="12.75">
      <c r="A5">
        <v>125</v>
      </c>
      <c r="B5" s="18">
        <v>8.81</v>
      </c>
      <c r="C5">
        <v>300</v>
      </c>
      <c r="D5" s="18">
        <v>7.5</v>
      </c>
    </row>
    <row r="6" spans="1:2" ht="12.75">
      <c r="A6">
        <v>150</v>
      </c>
      <c r="B6" s="18">
        <v>9.49</v>
      </c>
    </row>
    <row r="7" spans="1:2" ht="12.75">
      <c r="A7">
        <v>175</v>
      </c>
      <c r="B7" s="18">
        <v>10.18</v>
      </c>
    </row>
    <row r="8" spans="1:2" ht="12.75">
      <c r="A8">
        <v>200</v>
      </c>
      <c r="B8" s="18">
        <v>10.87</v>
      </c>
    </row>
    <row r="9" spans="1:2" ht="12.75">
      <c r="A9">
        <v>225</v>
      </c>
      <c r="B9" s="18">
        <v>11.55</v>
      </c>
    </row>
    <row r="10" spans="1:2" ht="12.75">
      <c r="A10">
        <v>250</v>
      </c>
      <c r="B10" s="18">
        <v>12.24</v>
      </c>
    </row>
    <row r="11" spans="1:2" ht="12.75">
      <c r="A11">
        <v>275</v>
      </c>
      <c r="B11" s="18">
        <v>12.92</v>
      </c>
    </row>
    <row r="12" spans="1:2" ht="12.75">
      <c r="A12">
        <v>300</v>
      </c>
      <c r="B12" s="18">
        <v>13.61</v>
      </c>
    </row>
    <row r="13" spans="1:2" ht="12.75">
      <c r="A13">
        <v>325</v>
      </c>
      <c r="B13" s="18">
        <v>14.3</v>
      </c>
    </row>
    <row r="14" spans="1:2" ht="12.75">
      <c r="A14">
        <v>350</v>
      </c>
      <c r="B14" s="18">
        <v>14.98</v>
      </c>
    </row>
    <row r="15" spans="1:2" ht="12.75">
      <c r="A15">
        <v>375</v>
      </c>
      <c r="B15" s="18">
        <v>15.67</v>
      </c>
    </row>
    <row r="16" spans="1:2" ht="12.75">
      <c r="A16">
        <v>400</v>
      </c>
      <c r="B16" s="18">
        <v>16.35</v>
      </c>
    </row>
    <row r="17" spans="1:2" ht="12.75">
      <c r="A17">
        <v>425</v>
      </c>
      <c r="B17" s="18">
        <v>17.0391428571429</v>
      </c>
    </row>
    <row r="18" spans="1:2" ht="12.75">
      <c r="A18">
        <v>450</v>
      </c>
      <c r="B18" s="18">
        <v>17.7250357142857</v>
      </c>
    </row>
  </sheetData>
  <printOptions/>
  <pageMargins left="0.75" right="0.75" top="1" bottom="1" header="0.4921259845" footer="0.49212598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workbookViewId="0" topLeftCell="A1">
      <pane xSplit="3" ySplit="2" topLeftCell="I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K11" sqref="K11"/>
    </sheetView>
  </sheetViews>
  <sheetFormatPr defaultColWidth="11.421875" defaultRowHeight="12.75"/>
  <cols>
    <col min="1" max="1" width="30.7109375" style="1" customWidth="1"/>
    <col min="2" max="2" width="10.7109375" style="1" customWidth="1"/>
    <col min="3" max="3" width="20.7109375" style="1" customWidth="1"/>
    <col min="4" max="6" width="7.7109375" style="4" customWidth="1"/>
    <col min="7" max="7" width="5.7109375" style="1" customWidth="1"/>
    <col min="8" max="8" width="7.7109375" style="6" customWidth="1"/>
    <col min="9" max="10" width="7.7109375" style="4" customWidth="1"/>
    <col min="11" max="13" width="5.7109375" style="1" customWidth="1"/>
    <col min="14" max="16" width="8.7109375" style="4" customWidth="1"/>
    <col min="17" max="17" width="8.7109375" style="1" customWidth="1"/>
    <col min="18" max="18" width="40.7109375" style="1" customWidth="1"/>
    <col min="19" max="16384" width="10.7109375" style="1" customWidth="1"/>
  </cols>
  <sheetData>
    <row r="1" spans="1:18" s="2" customFormat="1" ht="12.75">
      <c r="A1" s="39" t="s">
        <v>0</v>
      </c>
      <c r="B1" s="39"/>
      <c r="C1" s="39"/>
      <c r="D1" s="40" t="s">
        <v>5</v>
      </c>
      <c r="E1" s="40"/>
      <c r="F1" s="40"/>
      <c r="G1" s="39" t="s">
        <v>7</v>
      </c>
      <c r="H1" s="39"/>
      <c r="I1" s="39"/>
      <c r="J1" s="39"/>
      <c r="K1" s="39"/>
      <c r="L1" s="39"/>
      <c r="M1" s="39"/>
      <c r="N1" s="40" t="s">
        <v>9</v>
      </c>
      <c r="O1" s="40"/>
      <c r="P1" s="40"/>
      <c r="Q1" s="40"/>
      <c r="R1" s="2" t="s">
        <v>13</v>
      </c>
    </row>
    <row r="2" spans="1:17" s="2" customFormat="1" ht="38.25">
      <c r="A2" s="2" t="s">
        <v>1</v>
      </c>
      <c r="B2" s="2" t="s">
        <v>14</v>
      </c>
      <c r="C2" s="7" t="s">
        <v>2</v>
      </c>
      <c r="D2" s="3" t="s">
        <v>3</v>
      </c>
      <c r="E2" s="3" t="s">
        <v>4</v>
      </c>
      <c r="F2" s="3" t="s">
        <v>6</v>
      </c>
      <c r="G2" s="2" t="s">
        <v>8</v>
      </c>
      <c r="H2" s="5" t="s">
        <v>24</v>
      </c>
      <c r="I2" s="3" t="s">
        <v>39</v>
      </c>
      <c r="J2" s="3" t="s">
        <v>40</v>
      </c>
      <c r="K2" s="2" t="s">
        <v>18</v>
      </c>
      <c r="L2" s="2" t="s">
        <v>19</v>
      </c>
      <c r="M2" s="2" t="s">
        <v>20</v>
      </c>
      <c r="N2" s="3" t="s">
        <v>3</v>
      </c>
      <c r="O2" s="3" t="s">
        <v>4</v>
      </c>
      <c r="P2" s="3" t="s">
        <v>6</v>
      </c>
      <c r="Q2" s="3" t="s">
        <v>25</v>
      </c>
    </row>
    <row r="3" spans="1:18" ht="12.75">
      <c r="A3" s="1" t="s">
        <v>22</v>
      </c>
      <c r="B3" s="11">
        <v>39930</v>
      </c>
      <c r="C3" s="1" t="s">
        <v>11</v>
      </c>
      <c r="D3" s="13">
        <v>8.62</v>
      </c>
      <c r="E3" s="4">
        <v>10</v>
      </c>
      <c r="F3" s="4">
        <f aca="true" t="shared" si="0" ref="F3:F11">E3-D3</f>
        <v>1.3800000000000008</v>
      </c>
      <c r="G3" s="1">
        <v>1</v>
      </c>
      <c r="H3" s="6">
        <v>0</v>
      </c>
      <c r="I3" s="4">
        <v>2.18</v>
      </c>
      <c r="J3" s="4">
        <f>I3</f>
        <v>2.18</v>
      </c>
      <c r="K3" s="1">
        <v>0</v>
      </c>
      <c r="L3" s="1">
        <v>1</v>
      </c>
      <c r="M3" s="1">
        <f aca="true" t="shared" si="1" ref="M3:M11">G3-K3-L3</f>
        <v>0</v>
      </c>
      <c r="N3" s="4">
        <f>(D3*(1-H3)*G3)+J3</f>
        <v>10.799999999999999</v>
      </c>
      <c r="O3" s="4">
        <f aca="true" t="shared" si="2" ref="O3:O11">E3*K3</f>
        <v>0</v>
      </c>
      <c r="P3" s="4">
        <f aca="true" t="shared" si="3" ref="P3:P11">O3-N3</f>
        <v>-10.799999999999999</v>
      </c>
      <c r="Q3" s="4">
        <f>SUM(P$3:P3)</f>
        <v>-10.799999999999999</v>
      </c>
      <c r="R3" s="1" t="s">
        <v>15</v>
      </c>
    </row>
    <row r="4" spans="1:18" ht="12.75">
      <c r="A4" s="1" t="s">
        <v>22</v>
      </c>
      <c r="B4" s="11">
        <v>39930</v>
      </c>
      <c r="C4" s="1" t="s">
        <v>10</v>
      </c>
      <c r="D4" s="4">
        <v>8.62</v>
      </c>
      <c r="E4" s="4">
        <v>10</v>
      </c>
      <c r="F4" s="4">
        <f>E4-D4</f>
        <v>1.3800000000000008</v>
      </c>
      <c r="G4" s="1">
        <v>1</v>
      </c>
      <c r="H4" s="6">
        <v>0</v>
      </c>
      <c r="I4" s="4">
        <v>2.18</v>
      </c>
      <c r="J4" s="4">
        <v>0</v>
      </c>
      <c r="K4" s="1">
        <v>1</v>
      </c>
      <c r="L4" s="1">
        <v>0</v>
      </c>
      <c r="M4" s="1">
        <f>G4-K4-L4</f>
        <v>0</v>
      </c>
      <c r="N4" s="4">
        <f>D4*(1-H4)*G4</f>
        <v>8.62</v>
      </c>
      <c r="O4" s="4">
        <f>E4*K4</f>
        <v>10</v>
      </c>
      <c r="P4" s="4">
        <f>O4-N4</f>
        <v>1.3800000000000008</v>
      </c>
      <c r="Q4" s="4">
        <f>SUM(P$3:P4)</f>
        <v>-9.419999999999998</v>
      </c>
      <c r="R4" s="1" t="s">
        <v>26</v>
      </c>
    </row>
    <row r="5" spans="1:18" ht="12.75">
      <c r="A5" s="1" t="s">
        <v>22</v>
      </c>
      <c r="B5" s="11">
        <v>39934</v>
      </c>
      <c r="C5" s="1" t="s">
        <v>12</v>
      </c>
      <c r="D5" s="4">
        <v>4.19</v>
      </c>
      <c r="E5" s="4">
        <v>5</v>
      </c>
      <c r="F5" s="4">
        <f>E5-D5</f>
        <v>0.8099999999999996</v>
      </c>
      <c r="G5" s="1">
        <v>1</v>
      </c>
      <c r="H5" s="6">
        <v>0</v>
      </c>
      <c r="I5" s="4">
        <v>0</v>
      </c>
      <c r="J5" s="4">
        <v>0</v>
      </c>
      <c r="K5" s="1">
        <v>0</v>
      </c>
      <c r="L5" s="1">
        <v>1</v>
      </c>
      <c r="M5" s="1">
        <f>G5-K5-L5</f>
        <v>0</v>
      </c>
      <c r="N5" s="4">
        <f>D5*(1-H5)*G5</f>
        <v>4.19</v>
      </c>
      <c r="O5" s="4">
        <f>E5*K5</f>
        <v>0</v>
      </c>
      <c r="P5" s="4">
        <f>O5-N5</f>
        <v>-4.19</v>
      </c>
      <c r="Q5" s="4">
        <f>SUM(P$3:P5)</f>
        <v>-13.61</v>
      </c>
      <c r="R5" s="1" t="s">
        <v>15</v>
      </c>
    </row>
    <row r="6" spans="1:18" ht="12.75">
      <c r="A6" s="1" t="s">
        <v>22</v>
      </c>
      <c r="B6" s="11">
        <v>39947</v>
      </c>
      <c r="C6" s="1" t="s">
        <v>10</v>
      </c>
      <c r="D6" s="4">
        <v>8.62</v>
      </c>
      <c r="E6" s="4">
        <v>10</v>
      </c>
      <c r="F6" s="4">
        <f>E6-D6</f>
        <v>1.3800000000000008</v>
      </c>
      <c r="G6" s="1">
        <v>1</v>
      </c>
      <c r="H6" s="6">
        <v>0</v>
      </c>
      <c r="I6" s="4">
        <v>2.18</v>
      </c>
      <c r="J6" s="4">
        <v>0</v>
      </c>
      <c r="K6" s="1">
        <v>1</v>
      </c>
      <c r="L6" s="1">
        <v>0</v>
      </c>
      <c r="M6" s="1">
        <f>G6-K6-L6</f>
        <v>0</v>
      </c>
      <c r="N6" s="4">
        <f>D6*(1-H6)*G6</f>
        <v>8.62</v>
      </c>
      <c r="O6" s="4">
        <f>E6*K6</f>
        <v>10</v>
      </c>
      <c r="P6" s="4">
        <f>O6-N6</f>
        <v>1.3800000000000008</v>
      </c>
      <c r="Q6" s="4">
        <f>SUM(P$3:P6)</f>
        <v>-12.229999999999999</v>
      </c>
      <c r="R6" s="1" t="s">
        <v>26</v>
      </c>
    </row>
    <row r="7" spans="1:18" ht="12.75">
      <c r="A7" s="1" t="s">
        <v>22</v>
      </c>
      <c r="B7" s="11">
        <v>40005</v>
      </c>
      <c r="C7" s="1" t="s">
        <v>12</v>
      </c>
      <c r="D7" s="4">
        <v>4.19</v>
      </c>
      <c r="E7" s="4">
        <v>5</v>
      </c>
      <c r="F7" s="4">
        <f>E7-D7</f>
        <v>0.8099999999999996</v>
      </c>
      <c r="G7" s="1">
        <v>1</v>
      </c>
      <c r="H7" s="6">
        <v>0</v>
      </c>
      <c r="I7" s="4">
        <v>0</v>
      </c>
      <c r="J7" s="4">
        <v>0</v>
      </c>
      <c r="K7" s="1">
        <v>1</v>
      </c>
      <c r="L7" s="1">
        <v>0</v>
      </c>
      <c r="M7" s="1">
        <f>G7-K7-L7</f>
        <v>0</v>
      </c>
      <c r="N7" s="4">
        <f>D7*(1-H7)*G7</f>
        <v>4.19</v>
      </c>
      <c r="O7" s="4">
        <f>E7*K7</f>
        <v>5</v>
      </c>
      <c r="P7" s="4">
        <f>O7-N7</f>
        <v>0.8099999999999996</v>
      </c>
      <c r="Q7" s="4">
        <f>SUM(P$3:P7)</f>
        <v>-11.419999999999998</v>
      </c>
      <c r="R7" s="1" t="s">
        <v>26</v>
      </c>
    </row>
    <row r="8" spans="1:18" ht="12.75">
      <c r="A8" s="1" t="s">
        <v>23</v>
      </c>
      <c r="B8" s="11">
        <v>40023</v>
      </c>
      <c r="C8" s="1" t="s">
        <v>11</v>
      </c>
      <c r="D8" s="4">
        <v>9.12</v>
      </c>
      <c r="E8" s="4">
        <v>11</v>
      </c>
      <c r="F8" s="4">
        <f t="shared" si="0"/>
        <v>1.8800000000000008</v>
      </c>
      <c r="G8" s="1">
        <v>1</v>
      </c>
      <c r="H8" s="6">
        <v>0</v>
      </c>
      <c r="I8" s="4">
        <v>2.18</v>
      </c>
      <c r="J8" s="4">
        <f aca="true" t="shared" si="4" ref="J8:J13">I8</f>
        <v>2.18</v>
      </c>
      <c r="K8" s="1">
        <v>0</v>
      </c>
      <c r="L8" s="1">
        <v>1</v>
      </c>
      <c r="M8" s="1">
        <f t="shared" si="1"/>
        <v>0</v>
      </c>
      <c r="N8" s="4">
        <f aca="true" t="shared" si="5" ref="N8:N13">(D8*(1-H8)*G8)+J8</f>
        <v>11.299999999999999</v>
      </c>
      <c r="O8" s="4">
        <f t="shared" si="2"/>
        <v>0</v>
      </c>
      <c r="P8" s="4">
        <f t="shared" si="3"/>
        <v>-11.299999999999999</v>
      </c>
      <c r="Q8" s="4">
        <f>SUM(P$3:P8)</f>
        <v>-22.72</v>
      </c>
      <c r="R8" s="1" t="s">
        <v>15</v>
      </c>
    </row>
    <row r="9" spans="1:18" ht="12.75">
      <c r="A9" s="1" t="s">
        <v>28</v>
      </c>
      <c r="B9" s="11">
        <v>40063</v>
      </c>
      <c r="C9" s="1" t="s">
        <v>11</v>
      </c>
      <c r="D9" s="4">
        <v>9.17</v>
      </c>
      <c r="E9" s="4">
        <v>12</v>
      </c>
      <c r="F9" s="4">
        <f t="shared" si="0"/>
        <v>2.83</v>
      </c>
      <c r="G9" s="1">
        <v>1</v>
      </c>
      <c r="H9" s="6">
        <v>0</v>
      </c>
      <c r="I9" s="4">
        <v>2.18</v>
      </c>
      <c r="J9" s="4">
        <f t="shared" si="4"/>
        <v>2.18</v>
      </c>
      <c r="K9" s="1">
        <v>0</v>
      </c>
      <c r="L9" s="1">
        <v>1</v>
      </c>
      <c r="M9" s="1">
        <f t="shared" si="1"/>
        <v>0</v>
      </c>
      <c r="N9" s="4">
        <f t="shared" si="5"/>
        <v>11.35</v>
      </c>
      <c r="O9" s="4">
        <f t="shared" si="2"/>
        <v>0</v>
      </c>
      <c r="P9" s="4">
        <f t="shared" si="3"/>
        <v>-11.35</v>
      </c>
      <c r="Q9" s="4">
        <f>SUM(P$3:P9)</f>
        <v>-34.07</v>
      </c>
      <c r="R9" s="1" t="s">
        <v>15</v>
      </c>
    </row>
    <row r="10" spans="1:18" s="20" customFormat="1" ht="114.75">
      <c r="A10" s="20" t="s">
        <v>28</v>
      </c>
      <c r="B10" s="21">
        <v>40068</v>
      </c>
      <c r="C10" s="20" t="s">
        <v>11</v>
      </c>
      <c r="D10" s="19">
        <v>9.17</v>
      </c>
      <c r="E10" s="19">
        <v>12</v>
      </c>
      <c r="F10" s="19">
        <f t="shared" si="0"/>
        <v>2.83</v>
      </c>
      <c r="G10" s="20">
        <v>10</v>
      </c>
      <c r="H10" s="22">
        <v>0.05</v>
      </c>
      <c r="I10" s="19">
        <v>5.07</v>
      </c>
      <c r="J10" s="19">
        <f t="shared" si="4"/>
        <v>5.07</v>
      </c>
      <c r="K10" s="20">
        <v>7</v>
      </c>
      <c r="L10" s="20">
        <v>3</v>
      </c>
      <c r="M10" s="20">
        <f t="shared" si="1"/>
        <v>0</v>
      </c>
      <c r="N10" s="19">
        <f t="shared" si="5"/>
        <v>92.185</v>
      </c>
      <c r="O10" s="19">
        <f t="shared" si="2"/>
        <v>84</v>
      </c>
      <c r="P10" s="19">
        <f t="shared" si="3"/>
        <v>-8.185000000000002</v>
      </c>
      <c r="Q10" s="19">
        <f>SUM(P$3:P10)</f>
        <v>-42.255</v>
      </c>
      <c r="R10" s="23" t="s">
        <v>35</v>
      </c>
    </row>
    <row r="11" spans="1:18" s="24" customFormat="1" ht="331.5">
      <c r="A11" s="24" t="s">
        <v>28</v>
      </c>
      <c r="B11" s="25">
        <v>40141</v>
      </c>
      <c r="C11" s="24" t="s">
        <v>11</v>
      </c>
      <c r="D11" s="26">
        <v>9.17</v>
      </c>
      <c r="E11" s="26">
        <v>12</v>
      </c>
      <c r="F11" s="26">
        <f t="shared" si="0"/>
        <v>2.83</v>
      </c>
      <c r="G11" s="24">
        <v>20</v>
      </c>
      <c r="H11" s="27">
        <v>0.05</v>
      </c>
      <c r="I11" s="26">
        <v>10.39</v>
      </c>
      <c r="J11" s="26">
        <f t="shared" si="4"/>
        <v>10.39</v>
      </c>
      <c r="K11" s="24">
        <v>10</v>
      </c>
      <c r="L11" s="24">
        <v>9</v>
      </c>
      <c r="M11" s="24">
        <f t="shared" si="1"/>
        <v>1</v>
      </c>
      <c r="N11" s="26">
        <f t="shared" si="5"/>
        <v>184.62</v>
      </c>
      <c r="O11" s="26">
        <f t="shared" si="2"/>
        <v>120</v>
      </c>
      <c r="P11" s="26">
        <f t="shared" si="3"/>
        <v>-64.62</v>
      </c>
      <c r="Q11" s="26">
        <f>SUM(P$3:P11)</f>
        <v>-106.875</v>
      </c>
      <c r="R11" s="28" t="s">
        <v>47</v>
      </c>
    </row>
    <row r="12" spans="1:18" s="8" customFormat="1" ht="38.25">
      <c r="A12" s="8" t="s">
        <v>29</v>
      </c>
      <c r="B12" s="14"/>
      <c r="C12" s="8" t="s">
        <v>27</v>
      </c>
      <c r="D12" s="9">
        <v>5.98</v>
      </c>
      <c r="E12" s="9">
        <v>12</v>
      </c>
      <c r="F12" s="9">
        <f>E12-D12</f>
        <v>6.02</v>
      </c>
      <c r="G12" s="8">
        <v>30</v>
      </c>
      <c r="H12" s="10">
        <v>0</v>
      </c>
      <c r="I12" s="9">
        <v>0</v>
      </c>
      <c r="J12" s="9">
        <f t="shared" si="4"/>
        <v>0</v>
      </c>
      <c r="K12" s="8">
        <v>30</v>
      </c>
      <c r="L12" s="8">
        <v>0</v>
      </c>
      <c r="M12" s="8">
        <f>G12-K12-L12</f>
        <v>0</v>
      </c>
      <c r="N12" s="9">
        <f t="shared" si="5"/>
        <v>179.4</v>
      </c>
      <c r="O12" s="9">
        <f>E12*K12</f>
        <v>360</v>
      </c>
      <c r="P12" s="9">
        <f>O12-N12</f>
        <v>180.6</v>
      </c>
      <c r="Q12" s="4">
        <f>SUM(P$3:P12)</f>
        <v>73.725</v>
      </c>
      <c r="R12" s="15" t="s">
        <v>33</v>
      </c>
    </row>
    <row r="13" spans="1:18" s="8" customFormat="1" ht="25.5">
      <c r="A13" s="8" t="s">
        <v>29</v>
      </c>
      <c r="B13" s="14"/>
      <c r="C13" s="8" t="s">
        <v>27</v>
      </c>
      <c r="D13" s="9">
        <v>5.98</v>
      </c>
      <c r="E13" s="9">
        <v>12</v>
      </c>
      <c r="F13" s="9">
        <f>E13-D13</f>
        <v>6.02</v>
      </c>
      <c r="G13" s="8">
        <v>30</v>
      </c>
      <c r="H13" s="10">
        <v>0</v>
      </c>
      <c r="I13" s="9">
        <v>0</v>
      </c>
      <c r="J13" s="9">
        <f t="shared" si="4"/>
        <v>0</v>
      </c>
      <c r="K13" s="8">
        <v>30</v>
      </c>
      <c r="L13" s="8">
        <v>0</v>
      </c>
      <c r="M13" s="8">
        <f>G13-K13-L13</f>
        <v>0</v>
      </c>
      <c r="N13" s="9">
        <f t="shared" si="5"/>
        <v>179.4</v>
      </c>
      <c r="O13" s="9">
        <f>E13*K13</f>
        <v>360</v>
      </c>
      <c r="P13" s="9">
        <f>O13-N13</f>
        <v>180.6</v>
      </c>
      <c r="Q13" s="4">
        <f>SUM(P$3:P13)</f>
        <v>254.325</v>
      </c>
      <c r="R13" s="15" t="s">
        <v>34</v>
      </c>
    </row>
  </sheetData>
  <mergeCells count="4">
    <mergeCell ref="A1:C1"/>
    <mergeCell ref="D1:F1"/>
    <mergeCell ref="G1:M1"/>
    <mergeCell ref="N1:Q1"/>
  </mergeCells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11.421875" defaultRowHeight="12.75"/>
  <cols>
    <col min="1" max="1" width="30.7109375" style="1" customWidth="1"/>
    <col min="2" max="2" width="10.7109375" style="1" customWidth="1"/>
    <col min="3" max="3" width="20.7109375" style="1" customWidth="1"/>
    <col min="4" max="6" width="7.7109375" style="4" customWidth="1"/>
    <col min="7" max="7" width="5.7109375" style="1" customWidth="1"/>
    <col min="8" max="8" width="7.7109375" style="6" customWidth="1"/>
    <col min="9" max="10" width="7.7109375" style="4" customWidth="1"/>
    <col min="11" max="13" width="5.7109375" style="1" customWidth="1"/>
    <col min="14" max="16" width="8.7109375" style="4" customWidth="1"/>
    <col min="17" max="17" width="8.7109375" style="1" customWidth="1"/>
    <col min="18" max="18" width="80.7109375" style="1" customWidth="1"/>
    <col min="19" max="16384" width="10.7109375" style="1" customWidth="1"/>
  </cols>
  <sheetData>
    <row r="1" spans="1:18" s="2" customFormat="1" ht="12.75">
      <c r="A1" s="39" t="s">
        <v>0</v>
      </c>
      <c r="B1" s="39"/>
      <c r="C1" s="39"/>
      <c r="D1" s="40" t="s">
        <v>5</v>
      </c>
      <c r="E1" s="40"/>
      <c r="F1" s="40"/>
      <c r="G1" s="39" t="s">
        <v>7</v>
      </c>
      <c r="H1" s="39"/>
      <c r="I1" s="39"/>
      <c r="J1" s="39"/>
      <c r="K1" s="39"/>
      <c r="L1" s="39"/>
      <c r="M1" s="39"/>
      <c r="N1" s="40" t="s">
        <v>9</v>
      </c>
      <c r="O1" s="40"/>
      <c r="P1" s="40"/>
      <c r="Q1" s="40"/>
      <c r="R1" s="2" t="s">
        <v>13</v>
      </c>
    </row>
    <row r="2" spans="1:17" s="2" customFormat="1" ht="38.25">
      <c r="A2" s="2" t="s">
        <v>1</v>
      </c>
      <c r="B2" s="2" t="s">
        <v>14</v>
      </c>
      <c r="C2" s="7" t="s">
        <v>2</v>
      </c>
      <c r="D2" s="3" t="s">
        <v>3</v>
      </c>
      <c r="E2" s="3" t="s">
        <v>4</v>
      </c>
      <c r="F2" s="3" t="s">
        <v>6</v>
      </c>
      <c r="G2" s="2" t="s">
        <v>8</v>
      </c>
      <c r="H2" s="5" t="s">
        <v>24</v>
      </c>
      <c r="I2" s="3" t="s">
        <v>39</v>
      </c>
      <c r="J2" s="3" t="s">
        <v>40</v>
      </c>
      <c r="K2" s="2" t="s">
        <v>18</v>
      </c>
      <c r="L2" s="2" t="s">
        <v>19</v>
      </c>
      <c r="M2" s="2" t="s">
        <v>20</v>
      </c>
      <c r="N2" s="3" t="s">
        <v>3</v>
      </c>
      <c r="O2" s="3" t="s">
        <v>4</v>
      </c>
      <c r="P2" s="3" t="s">
        <v>6</v>
      </c>
      <c r="Q2" s="3" t="s">
        <v>25</v>
      </c>
    </row>
    <row r="3" spans="1:18" s="29" customFormat="1" ht="357">
      <c r="A3" s="29" t="s">
        <v>21</v>
      </c>
      <c r="B3" s="30">
        <v>40210</v>
      </c>
      <c r="C3" s="29" t="s">
        <v>27</v>
      </c>
      <c r="D3" s="31">
        <f>204.55/30</f>
        <v>6.818333333333333</v>
      </c>
      <c r="E3" s="31">
        <v>18</v>
      </c>
      <c r="F3" s="31">
        <f>E3-D3</f>
        <v>11.181666666666667</v>
      </c>
      <c r="G3" s="29">
        <v>30</v>
      </c>
      <c r="H3" s="32">
        <v>0</v>
      </c>
      <c r="I3" s="31">
        <v>0</v>
      </c>
      <c r="J3" s="31">
        <f>I3</f>
        <v>0</v>
      </c>
      <c r="K3" s="29">
        <v>14</v>
      </c>
      <c r="L3" s="29">
        <v>13</v>
      </c>
      <c r="M3" s="29">
        <f>G3-K3-L3</f>
        <v>3</v>
      </c>
      <c r="N3" s="31">
        <f>(D3*(1-H3)*G3)+J3</f>
        <v>204.55</v>
      </c>
      <c r="O3" s="31">
        <f>E3*K3</f>
        <v>252</v>
      </c>
      <c r="P3" s="31">
        <f>O3-N3</f>
        <v>47.44999999999999</v>
      </c>
      <c r="Q3" s="33">
        <f>SUM(P$3:P3)</f>
        <v>47.44999999999999</v>
      </c>
      <c r="R3" s="34" t="s">
        <v>48</v>
      </c>
    </row>
    <row r="4" spans="1:18" s="29" customFormat="1" ht="12.75">
      <c r="A4" s="29" t="s">
        <v>36</v>
      </c>
      <c r="B4" s="30">
        <v>40210</v>
      </c>
      <c r="C4" s="29" t="s">
        <v>37</v>
      </c>
      <c r="D4" s="31">
        <v>0</v>
      </c>
      <c r="E4" s="31">
        <v>0</v>
      </c>
      <c r="F4" s="31">
        <f>E4-D4</f>
        <v>0</v>
      </c>
      <c r="G4" s="29">
        <v>0</v>
      </c>
      <c r="H4" s="32">
        <v>0</v>
      </c>
      <c r="I4" s="31">
        <v>50</v>
      </c>
      <c r="J4" s="31">
        <f>I4</f>
        <v>50</v>
      </c>
      <c r="K4" s="29">
        <v>0</v>
      </c>
      <c r="L4" s="29">
        <v>0</v>
      </c>
      <c r="M4" s="29">
        <f>G4-K4-L4</f>
        <v>0</v>
      </c>
      <c r="N4" s="31">
        <f>(D4*(1-H4)*G4)+J4</f>
        <v>50</v>
      </c>
      <c r="O4" s="31">
        <f>E4*K4</f>
        <v>0</v>
      </c>
      <c r="P4" s="31">
        <f>O4-N4</f>
        <v>-50</v>
      </c>
      <c r="Q4" s="33">
        <f>SUM(P$3:P4)</f>
        <v>-2.5500000000000114</v>
      </c>
      <c r="R4" s="34" t="s">
        <v>41</v>
      </c>
    </row>
    <row r="5" spans="1:18" s="29" customFormat="1" ht="12.75">
      <c r="A5" s="29" t="s">
        <v>38</v>
      </c>
      <c r="B5" s="30">
        <v>40210</v>
      </c>
      <c r="C5" s="29" t="s">
        <v>37</v>
      </c>
      <c r="D5" s="31">
        <v>0</v>
      </c>
      <c r="E5" s="31">
        <v>0</v>
      </c>
      <c r="F5" s="31">
        <f>E5-D5</f>
        <v>0</v>
      </c>
      <c r="G5" s="29">
        <v>0</v>
      </c>
      <c r="H5" s="32">
        <v>0</v>
      </c>
      <c r="I5" s="31">
        <v>95</v>
      </c>
      <c r="J5" s="31">
        <f>I5</f>
        <v>95</v>
      </c>
      <c r="K5" s="29">
        <v>0</v>
      </c>
      <c r="L5" s="29">
        <v>0</v>
      </c>
      <c r="M5" s="29">
        <f>G5-K5-L5</f>
        <v>0</v>
      </c>
      <c r="N5" s="31">
        <f>(D5*(1-H5)*G5)+J5</f>
        <v>95</v>
      </c>
      <c r="O5" s="31">
        <f>E5*K5</f>
        <v>0</v>
      </c>
      <c r="P5" s="31">
        <f>O5-N5</f>
        <v>-95</v>
      </c>
      <c r="Q5" s="33">
        <f>SUM(P$3:P5)</f>
        <v>-97.55000000000001</v>
      </c>
      <c r="R5" s="34" t="s">
        <v>42</v>
      </c>
    </row>
    <row r="6" spans="1:18" s="8" customFormat="1" ht="12.75">
      <c r="A6" s="8" t="s">
        <v>21</v>
      </c>
      <c r="B6" s="11"/>
      <c r="C6" s="8" t="s">
        <v>27</v>
      </c>
      <c r="D6" s="36">
        <f>204.55/30</f>
        <v>6.818333333333333</v>
      </c>
      <c r="E6" s="9">
        <v>18</v>
      </c>
      <c r="F6" s="9">
        <f>E6-D6</f>
        <v>11.181666666666667</v>
      </c>
      <c r="G6" s="8">
        <v>30</v>
      </c>
      <c r="H6" s="10">
        <v>0</v>
      </c>
      <c r="I6" s="9">
        <v>0</v>
      </c>
      <c r="J6" s="9">
        <f>I6</f>
        <v>0</v>
      </c>
      <c r="K6" s="8">
        <v>25</v>
      </c>
      <c r="L6" s="8">
        <v>5</v>
      </c>
      <c r="M6" s="8">
        <f>G6-K6-L6</f>
        <v>0</v>
      </c>
      <c r="N6" s="9">
        <f>(D6*(1-H6)*G6)+J6</f>
        <v>204.55</v>
      </c>
      <c r="O6" s="9">
        <f>E6*K6</f>
        <v>450</v>
      </c>
      <c r="P6" s="9">
        <f>O6-N6</f>
        <v>245.45</v>
      </c>
      <c r="Q6" s="4">
        <f>SUM(P$3:P6)</f>
        <v>147.89999999999998</v>
      </c>
      <c r="R6" s="8" t="s">
        <v>31</v>
      </c>
    </row>
    <row r="7" spans="1:18" ht="12.75">
      <c r="A7" s="8" t="s">
        <v>21</v>
      </c>
      <c r="B7" s="11"/>
      <c r="C7" s="8" t="s">
        <v>27</v>
      </c>
      <c r="D7" s="36">
        <f>204.55/30</f>
        <v>6.818333333333333</v>
      </c>
      <c r="E7" s="9">
        <v>18</v>
      </c>
      <c r="F7" s="9">
        <f>E7-D7</f>
        <v>11.181666666666667</v>
      </c>
      <c r="G7" s="8">
        <v>30</v>
      </c>
      <c r="H7" s="10">
        <v>0</v>
      </c>
      <c r="I7" s="9">
        <v>0</v>
      </c>
      <c r="J7" s="9">
        <f>I7</f>
        <v>0</v>
      </c>
      <c r="K7" s="8">
        <v>25</v>
      </c>
      <c r="L7" s="8">
        <v>5</v>
      </c>
      <c r="M7" s="8">
        <f>G7-K7-L7</f>
        <v>0</v>
      </c>
      <c r="N7" s="9">
        <f>(D7*(1-H7)*G7)+J7</f>
        <v>204.55</v>
      </c>
      <c r="O7" s="9">
        <f>E7*K7</f>
        <v>450</v>
      </c>
      <c r="P7" s="9">
        <f>O7-N7</f>
        <v>245.45</v>
      </c>
      <c r="Q7" s="4">
        <f>SUM(P$3:P7)</f>
        <v>393.34999999999997</v>
      </c>
      <c r="R7" s="8" t="s">
        <v>32</v>
      </c>
    </row>
    <row r="8" spans="2:17" ht="12.75">
      <c r="B8" s="11"/>
      <c r="Q8" s="4"/>
    </row>
    <row r="9" spans="2:17" ht="12.75">
      <c r="B9" s="11"/>
      <c r="Q9" s="4"/>
    </row>
    <row r="10" spans="2:17" ht="12.75">
      <c r="B10" s="11"/>
      <c r="Q10" s="19"/>
    </row>
    <row r="11" spans="2:17" ht="12.75">
      <c r="B11" s="12"/>
      <c r="Q11" s="4"/>
    </row>
    <row r="12" ht="12.75">
      <c r="Q12" s="4"/>
    </row>
    <row r="13" ht="12.75">
      <c r="Q13" s="4"/>
    </row>
  </sheetData>
  <mergeCells count="4">
    <mergeCell ref="A1:C1"/>
    <mergeCell ref="D1:F1"/>
    <mergeCell ref="G1:M1"/>
    <mergeCell ref="N1:Q1"/>
  </mergeCells>
  <printOptions/>
  <pageMargins left="0.75" right="0.75" top="1" bottom="1" header="0.4921259845" footer="0.49212598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11.421875" defaultRowHeight="12.75"/>
  <cols>
    <col min="1" max="1" width="30.7109375" style="1" customWidth="1"/>
    <col min="2" max="2" width="10.7109375" style="1" customWidth="1"/>
    <col min="3" max="3" width="20.7109375" style="1" customWidth="1"/>
    <col min="4" max="6" width="7.7109375" style="4" customWidth="1"/>
    <col min="7" max="7" width="5.7109375" style="1" customWidth="1"/>
    <col min="8" max="8" width="7.7109375" style="6" customWidth="1"/>
    <col min="9" max="10" width="7.7109375" style="4" customWidth="1"/>
    <col min="11" max="13" width="5.7109375" style="1" customWidth="1"/>
    <col min="14" max="14" width="8.7109375" style="4" customWidth="1"/>
    <col min="15" max="15" width="10.7109375" style="4" customWidth="1"/>
    <col min="16" max="16" width="8.7109375" style="4" customWidth="1"/>
    <col min="17" max="17" width="10.7109375" style="1" customWidth="1"/>
    <col min="18" max="18" width="40.7109375" style="1" customWidth="1"/>
    <col min="19" max="16384" width="10.7109375" style="1" customWidth="1"/>
  </cols>
  <sheetData>
    <row r="1" spans="1:18" s="2" customFormat="1" ht="12.75">
      <c r="A1" s="39" t="s">
        <v>0</v>
      </c>
      <c r="B1" s="39"/>
      <c r="C1" s="39"/>
      <c r="D1" s="40" t="s">
        <v>5</v>
      </c>
      <c r="E1" s="40"/>
      <c r="F1" s="40"/>
      <c r="G1" s="39" t="s">
        <v>7</v>
      </c>
      <c r="H1" s="39"/>
      <c r="I1" s="39"/>
      <c r="J1" s="39"/>
      <c r="K1" s="39"/>
      <c r="L1" s="39"/>
      <c r="M1" s="39"/>
      <c r="N1" s="40" t="s">
        <v>9</v>
      </c>
      <c r="O1" s="40"/>
      <c r="P1" s="40"/>
      <c r="Q1" s="40"/>
      <c r="R1" s="2" t="s">
        <v>13</v>
      </c>
    </row>
    <row r="2" spans="1:17" s="2" customFormat="1" ht="38.25">
      <c r="A2" s="2" t="s">
        <v>1</v>
      </c>
      <c r="B2" s="2" t="s">
        <v>14</v>
      </c>
      <c r="C2" s="7" t="s">
        <v>2</v>
      </c>
      <c r="D2" s="3" t="s">
        <v>3</v>
      </c>
      <c r="E2" s="3" t="s">
        <v>4</v>
      </c>
      <c r="F2" s="3" t="s">
        <v>6</v>
      </c>
      <c r="G2" s="2" t="s">
        <v>8</v>
      </c>
      <c r="H2" s="5" t="s">
        <v>24</v>
      </c>
      <c r="I2" s="3" t="s">
        <v>39</v>
      </c>
      <c r="J2" s="3" t="s">
        <v>40</v>
      </c>
      <c r="K2" s="2" t="s">
        <v>18</v>
      </c>
      <c r="L2" s="2" t="s">
        <v>19</v>
      </c>
      <c r="M2" s="2" t="s">
        <v>20</v>
      </c>
      <c r="N2" s="3" t="s">
        <v>3</v>
      </c>
      <c r="O2" s="3" t="s">
        <v>4</v>
      </c>
      <c r="P2" s="3" t="s">
        <v>6</v>
      </c>
      <c r="Q2" s="3" t="s">
        <v>25</v>
      </c>
    </row>
    <row r="3" spans="1:18" s="35" customFormat="1" ht="38.25">
      <c r="A3" s="35" t="s">
        <v>43</v>
      </c>
      <c r="B3" s="21"/>
      <c r="C3" s="35" t="s">
        <v>27</v>
      </c>
      <c r="D3" s="36">
        <v>8</v>
      </c>
      <c r="E3" s="36">
        <v>20</v>
      </c>
      <c r="F3" s="36">
        <f>E3-D3</f>
        <v>12</v>
      </c>
      <c r="G3" s="35">
        <v>100</v>
      </c>
      <c r="H3" s="37">
        <v>0</v>
      </c>
      <c r="I3" s="36">
        <v>0</v>
      </c>
      <c r="J3" s="36">
        <f>I3</f>
        <v>0</v>
      </c>
      <c r="K3" s="35">
        <v>70</v>
      </c>
      <c r="L3" s="35">
        <v>30</v>
      </c>
      <c r="M3" s="35">
        <f>G3-K3-L3</f>
        <v>0</v>
      </c>
      <c r="N3" s="36">
        <f>(D3*(1-H3)*G3)+J3</f>
        <v>800</v>
      </c>
      <c r="O3" s="36">
        <f>E3*K3</f>
        <v>1400</v>
      </c>
      <c r="P3" s="36">
        <f>O3-N3</f>
        <v>600</v>
      </c>
      <c r="Q3" s="19">
        <f>SUM(P$3:P3)</f>
        <v>600</v>
      </c>
      <c r="R3" s="38" t="s">
        <v>46</v>
      </c>
    </row>
    <row r="4" spans="1:18" s="35" customFormat="1" ht="12.75">
      <c r="A4" s="35" t="s">
        <v>44</v>
      </c>
      <c r="B4" s="21"/>
      <c r="C4" s="35" t="s">
        <v>45</v>
      </c>
      <c r="D4" s="36">
        <v>0</v>
      </c>
      <c r="E4" s="36">
        <v>0</v>
      </c>
      <c r="F4" s="36">
        <f>E4-D4</f>
        <v>0</v>
      </c>
      <c r="G4" s="35">
        <v>0</v>
      </c>
      <c r="H4" s="37">
        <v>0</v>
      </c>
      <c r="I4" s="36">
        <v>50</v>
      </c>
      <c r="J4" s="36">
        <f>I4</f>
        <v>50</v>
      </c>
      <c r="K4" s="35">
        <v>0</v>
      </c>
      <c r="L4" s="35">
        <v>0</v>
      </c>
      <c r="M4" s="35">
        <f>G4-K4-L4</f>
        <v>0</v>
      </c>
      <c r="N4" s="36">
        <f>(D4*(1-H4)*G4)+J4</f>
        <v>50</v>
      </c>
      <c r="O4" s="36">
        <f>E4*K4</f>
        <v>0</v>
      </c>
      <c r="P4" s="36">
        <f>O4-N4</f>
        <v>-50</v>
      </c>
      <c r="Q4" s="19">
        <f>SUM(P$3:P4)</f>
        <v>550</v>
      </c>
      <c r="R4" s="38" t="s">
        <v>41</v>
      </c>
    </row>
    <row r="5" spans="1:18" s="8" customFormat="1" ht="38.25">
      <c r="A5" s="35" t="s">
        <v>43</v>
      </c>
      <c r="B5" s="11"/>
      <c r="C5" s="8" t="s">
        <v>27</v>
      </c>
      <c r="D5" s="36">
        <v>8</v>
      </c>
      <c r="E5" s="36">
        <v>20</v>
      </c>
      <c r="F5" s="9">
        <f>E5-D5</f>
        <v>12</v>
      </c>
      <c r="G5" s="35">
        <v>100</v>
      </c>
      <c r="H5" s="10">
        <v>0</v>
      </c>
      <c r="I5" s="9">
        <v>0</v>
      </c>
      <c r="J5" s="9">
        <f>I5</f>
        <v>0</v>
      </c>
      <c r="K5" s="8">
        <v>70</v>
      </c>
      <c r="L5" s="8">
        <v>5</v>
      </c>
      <c r="M5" s="8">
        <f>G5-K5-L5</f>
        <v>25</v>
      </c>
      <c r="N5" s="9">
        <f>(D5*(1-H5)*G5)+J5</f>
        <v>800</v>
      </c>
      <c r="O5" s="9">
        <f>E5*K5</f>
        <v>1400</v>
      </c>
      <c r="P5" s="9">
        <f>O5-N5</f>
        <v>600</v>
      </c>
      <c r="Q5" s="4">
        <f>SUM(P$3:P5)</f>
        <v>1150</v>
      </c>
      <c r="R5" s="38" t="s">
        <v>46</v>
      </c>
    </row>
    <row r="6" spans="1:18" ht="38.25">
      <c r="A6" s="35" t="s">
        <v>43</v>
      </c>
      <c r="B6" s="11"/>
      <c r="C6" s="8" t="s">
        <v>27</v>
      </c>
      <c r="D6" s="36">
        <v>8</v>
      </c>
      <c r="E6" s="36">
        <v>20</v>
      </c>
      <c r="F6" s="9">
        <f>E6-D6</f>
        <v>12</v>
      </c>
      <c r="G6" s="35">
        <v>100</v>
      </c>
      <c r="H6" s="10">
        <v>0</v>
      </c>
      <c r="I6" s="9">
        <v>0</v>
      </c>
      <c r="J6" s="9">
        <f>I6</f>
        <v>0</v>
      </c>
      <c r="K6" s="8">
        <v>70</v>
      </c>
      <c r="L6" s="8">
        <v>5</v>
      </c>
      <c r="M6" s="8">
        <f>G6-K6-L6</f>
        <v>25</v>
      </c>
      <c r="N6" s="9">
        <f>(D6*(1-H6)*G6)+J6</f>
        <v>800</v>
      </c>
      <c r="O6" s="9">
        <f>E6*K6</f>
        <v>1400</v>
      </c>
      <c r="P6" s="9">
        <f>O6-N6</f>
        <v>600</v>
      </c>
      <c r="Q6" s="4">
        <f>SUM(P$3:P6)</f>
        <v>1750</v>
      </c>
      <c r="R6" s="38" t="s">
        <v>46</v>
      </c>
    </row>
    <row r="7" spans="2:17" ht="12.75">
      <c r="B7" s="11"/>
      <c r="Q7" s="4"/>
    </row>
    <row r="8" spans="2:17" ht="12.75">
      <c r="B8" s="11"/>
      <c r="Q8" s="4"/>
    </row>
    <row r="9" spans="2:17" ht="12.75">
      <c r="B9" s="11"/>
      <c r="Q9" s="19"/>
    </row>
    <row r="10" spans="2:17" ht="12.75">
      <c r="B10" s="12"/>
      <c r="Q10" s="4"/>
    </row>
    <row r="11" ht="12.75">
      <c r="Q11" s="4"/>
    </row>
    <row r="12" ht="12.75">
      <c r="Q12" s="4"/>
    </row>
  </sheetData>
  <mergeCells count="4">
    <mergeCell ref="A1:C1"/>
    <mergeCell ref="D1:F1"/>
    <mergeCell ref="G1:M1"/>
    <mergeCell ref="N1:Q1"/>
  </mergeCells>
  <printOptions/>
  <pageMargins left="0.75" right="0.75" top="1" bottom="1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LesChouchous</cp:lastModifiedBy>
  <dcterms:created xsi:type="dcterms:W3CDTF">2009-11-23T15:17:51Z</dcterms:created>
  <dcterms:modified xsi:type="dcterms:W3CDTF">2010-04-02T17:59:48Z</dcterms:modified>
  <cp:category/>
  <cp:version/>
  <cp:contentType/>
  <cp:contentStatus/>
</cp:coreProperties>
</file>