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3170" activeTab="0"/>
  </bookViews>
  <sheets>
    <sheet name="Paramètres" sheetId="1" r:id="rId1"/>
    <sheet name="Recueil #1" sheetId="2" r:id="rId2"/>
    <sheet name="Recueil #2" sheetId="3" r:id="rId3"/>
    <sheet name="Recueil #3" sheetId="4" r:id="rId4"/>
  </sheets>
  <definedNames>
    <definedName name="PartDefaut">'Paramètres'!$B$2</definedName>
    <definedName name="PartIllusCouv">'Paramètres'!$B$5</definedName>
    <definedName name="PartIllusPage">'Paramètres'!$B$4</definedName>
    <definedName name="PartIllusTexte">'Paramètres'!$B$3</definedName>
    <definedName name="PartNouvelle">'Paramètres'!$B$6</definedName>
    <definedName name="PourcentDA">'Paramètres'!$B$7</definedName>
  </definedNames>
  <calcPr fullCalcOnLoad="1" refMode="R1C1"/>
</workbook>
</file>

<file path=xl/sharedStrings.xml><?xml version="1.0" encoding="utf-8"?>
<sst xmlns="http://schemas.openxmlformats.org/spreadsheetml/2006/main" count="192" uniqueCount="85">
  <si>
    <t>Prénom</t>
  </si>
  <si>
    <t>Nom</t>
  </si>
  <si>
    <t>Pseudo</t>
  </si>
  <si>
    <t>Nouvelles</t>
  </si>
  <si>
    <t>Total part</t>
  </si>
  <si>
    <t>%DA</t>
  </si>
  <si>
    <t>Auteur</t>
  </si>
  <si>
    <t>Illustrations</t>
  </si>
  <si>
    <t>Pleine page</t>
  </si>
  <si>
    <t>Texte</t>
  </si>
  <si>
    <t>Contributions</t>
  </si>
  <si>
    <t>"Premiers récits"</t>
  </si>
  <si>
    <t>Prix/ex.</t>
  </si>
  <si>
    <t>Paramètre</t>
  </si>
  <si>
    <t>Valeur</t>
  </si>
  <si>
    <t>Benoît</t>
  </si>
  <si>
    <t>ROBIN</t>
  </si>
  <si>
    <t>Mutos</t>
  </si>
  <si>
    <t>Gaëlle</t>
  </si>
  <si>
    <t>WOLF</t>
  </si>
  <si>
    <t>Gelweo</t>
  </si>
  <si>
    <t>Clémentine</t>
  </si>
  <si>
    <t>Kakhi</t>
  </si>
  <si>
    <t>Rui</t>
  </si>
  <si>
    <t>TAKASHI</t>
  </si>
  <si>
    <t>Hearthemyst</t>
  </si>
  <si>
    <t>Lord Abdul</t>
  </si>
  <si>
    <t>Pierre</t>
  </si>
  <si>
    <t>MATTERNE</t>
  </si>
  <si>
    <t>Dr Folaweb</t>
  </si>
  <si>
    <t>Evolvana</t>
  </si>
  <si>
    <t>Gary</t>
  </si>
  <si>
    <t>Manticore</t>
  </si>
  <si>
    <t>G@briel</t>
  </si>
  <si>
    <t>Antoine</t>
  </si>
  <si>
    <t>RAVNICH</t>
  </si>
  <si>
    <t>Chn1</t>
  </si>
  <si>
    <t>"Voici que les deux lunes se rejoignent"</t>
  </si>
  <si>
    <t>Philippe</t>
  </si>
  <si>
    <t>HALVICK</t>
  </si>
  <si>
    <t>phalvick</t>
  </si>
  <si>
    <t>Franck</t>
  </si>
  <si>
    <t>BARBE</t>
  </si>
  <si>
    <t>jollyrodger</t>
  </si>
  <si>
    <t>Patrick</t>
  </si>
  <si>
    <t>CIALF</t>
  </si>
  <si>
    <t>Cialf</t>
  </si>
  <si>
    <t>Alexandre</t>
  </si>
  <si>
    <t>VERKELAK</t>
  </si>
  <si>
    <t>selenim</t>
  </si>
  <si>
    <t>Loïc</t>
  </si>
  <si>
    <t>corwin</t>
  </si>
  <si>
    <t>DA/ex.</t>
  </si>
  <si>
    <t>Scylliane</t>
  </si>
  <si>
    <t>scylliane</t>
  </si>
  <si>
    <t>Lydie</t>
  </si>
  <si>
    <t>BLAIZOT</t>
  </si>
  <si>
    <t>MOHAN</t>
  </si>
  <si>
    <t>Lauryn</t>
  </si>
  <si>
    <t>Boris</t>
  </si>
  <si>
    <t>BOUARD</t>
  </si>
  <si>
    <t>Soulnight</t>
  </si>
  <si>
    <t>Anthony</t>
  </si>
  <si>
    <t>BOULANGER</t>
  </si>
  <si>
    <t>Khellendros</t>
  </si>
  <si>
    <t>Isabelle</t>
  </si>
  <si>
    <t>Elisel</t>
  </si>
  <si>
    <t>DA/100ex.</t>
  </si>
  <si>
    <t>DA/Tirage</t>
  </si>
  <si>
    <t>Tirage</t>
  </si>
  <si>
    <t>Vente</t>
  </si>
  <si>
    <t>Réglés</t>
  </si>
  <si>
    <t>Dûs</t>
  </si>
  <si>
    <t>DA/Ventes</t>
  </si>
  <si>
    <t>Couverture</t>
  </si>
  <si>
    <t>"Espèces sans frontières"</t>
  </si>
  <si>
    <t>Total DA/ex</t>
  </si>
  <si>
    <t>#Parts par Nouvelle</t>
  </si>
  <si>
    <t>#Parts par Illustration de couverture</t>
  </si>
  <si>
    <t>#Parts par Illustration pleine page</t>
  </si>
  <si>
    <t>#Parts par Illustration dans le texte</t>
  </si>
  <si>
    <t>#Parts par défaut pour participation</t>
  </si>
  <si>
    <t>Assiette des DA : % total sur prix public</t>
  </si>
  <si>
    <t>JAMROZ-PALMA</t>
  </si>
  <si>
    <t>BRZEZNY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</si>
</sst>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0\ &quot;€&quot;"/>
    <numFmt numFmtId="167" formatCode="#,##0.00\ _€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0" fontId="0" fillId="0" borderId="0" xfId="0" applyNumberFormat="1" applyAlignment="1">
      <alignment/>
    </xf>
    <xf numFmtId="10" fontId="2" fillId="0" borderId="0" xfId="0" applyNumberFormat="1" applyFont="1" applyAlignment="1">
      <alignment horizontal="left"/>
    </xf>
    <xf numFmtId="10" fontId="2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left"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0" fillId="2" borderId="0" xfId="0" applyFill="1" applyAlignment="1">
      <alignment/>
    </xf>
    <xf numFmtId="10" fontId="0" fillId="2" borderId="0" xfId="0" applyNumberFormat="1" applyFill="1" applyAlignment="1">
      <alignment/>
    </xf>
    <xf numFmtId="166" fontId="0" fillId="2" borderId="0" xfId="0" applyNumberFormat="1" applyFont="1" applyFill="1" applyAlignment="1">
      <alignment horizontal="left"/>
    </xf>
    <xf numFmtId="3" fontId="0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11.421875" defaultRowHeight="12.75"/>
  <cols>
    <col min="1" max="1" width="40.7109375" style="1" customWidth="1"/>
  </cols>
  <sheetData>
    <row r="1" spans="1:2" s="2" customFormat="1" ht="12.75">
      <c r="A1" s="2" t="s">
        <v>13</v>
      </c>
      <c r="B1" s="2" t="s">
        <v>14</v>
      </c>
    </row>
    <row r="2" spans="1:2" s="2" customFormat="1" ht="12.75">
      <c r="A2" s="3" t="s">
        <v>81</v>
      </c>
      <c r="B2" s="13">
        <v>10</v>
      </c>
    </row>
    <row r="3" spans="1:2" ht="12.75">
      <c r="A3" s="1" t="s">
        <v>80</v>
      </c>
      <c r="B3" s="13">
        <v>4</v>
      </c>
    </row>
    <row r="4" spans="1:2" ht="12.75">
      <c r="A4" s="1" t="s">
        <v>79</v>
      </c>
      <c r="B4" s="13">
        <v>8</v>
      </c>
    </row>
    <row r="5" spans="1:2" ht="12.75">
      <c r="A5" s="1" t="s">
        <v>78</v>
      </c>
      <c r="B5" s="13">
        <v>10</v>
      </c>
    </row>
    <row r="6" spans="1:2" ht="12.75">
      <c r="A6" s="1" t="s">
        <v>77</v>
      </c>
      <c r="B6" s="13">
        <v>10</v>
      </c>
    </row>
    <row r="7" spans="1:2" ht="12.75">
      <c r="A7" s="1" t="s">
        <v>82</v>
      </c>
      <c r="B7" s="14">
        <v>0.2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9" sqref="D9"/>
    </sheetView>
  </sheetViews>
  <sheetFormatPr defaultColWidth="11.421875" defaultRowHeight="12.75"/>
  <cols>
    <col min="1" max="3" width="15.7109375" style="0" customWidth="1"/>
    <col min="9" max="9" width="11.421875" style="4" customWidth="1"/>
    <col min="10" max="10" width="11.421875" style="8" customWidth="1"/>
    <col min="14" max="15" width="11.421875" style="8" customWidth="1"/>
  </cols>
  <sheetData>
    <row r="1" spans="1:15" s="3" customFormat="1" ht="12.75">
      <c r="A1" s="19" t="s">
        <v>11</v>
      </c>
      <c r="B1" s="19"/>
      <c r="C1" s="19"/>
      <c r="D1" s="19"/>
      <c r="E1" s="19"/>
      <c r="F1" s="19"/>
      <c r="G1" s="19"/>
      <c r="I1" s="5"/>
      <c r="J1" s="9"/>
      <c r="N1" s="9"/>
      <c r="O1" s="9"/>
    </row>
    <row r="2" spans="1:15" s="3" customFormat="1" ht="12.75">
      <c r="A2" s="3" t="s">
        <v>12</v>
      </c>
      <c r="B2" s="15">
        <v>12</v>
      </c>
      <c r="I2" s="5"/>
      <c r="J2" s="9"/>
      <c r="N2" s="9"/>
      <c r="O2" s="9"/>
    </row>
    <row r="3" spans="1:15" s="3" customFormat="1" ht="12.75">
      <c r="A3" s="3" t="s">
        <v>76</v>
      </c>
      <c r="B3" s="7">
        <f>B2*PourcentDA</f>
        <v>2.4000000000000004</v>
      </c>
      <c r="I3" s="5"/>
      <c r="J3" s="9"/>
      <c r="N3" s="9"/>
      <c r="O3" s="9"/>
    </row>
    <row r="4" spans="1:15" s="3" customFormat="1" ht="12.75">
      <c r="A4" s="3" t="s">
        <v>69</v>
      </c>
      <c r="B4" s="16">
        <v>20</v>
      </c>
      <c r="I4" s="5"/>
      <c r="J4" s="9"/>
      <c r="N4" s="9"/>
      <c r="O4" s="9"/>
    </row>
    <row r="5" spans="1:15" s="3" customFormat="1" ht="12.75">
      <c r="A5" s="3" t="s">
        <v>70</v>
      </c>
      <c r="B5" s="16">
        <v>10</v>
      </c>
      <c r="I5" s="5"/>
      <c r="J5" s="9"/>
      <c r="N5" s="9"/>
      <c r="O5" s="9"/>
    </row>
    <row r="6" spans="1:15" s="2" customFormat="1" ht="12.75">
      <c r="A6" s="18" t="s">
        <v>6</v>
      </c>
      <c r="B6" s="18"/>
      <c r="C6" s="18"/>
      <c r="D6" s="18" t="s">
        <v>10</v>
      </c>
      <c r="E6" s="18"/>
      <c r="F6" s="18"/>
      <c r="G6" s="18"/>
      <c r="H6" s="2" t="s">
        <v>4</v>
      </c>
      <c r="I6" s="6" t="s">
        <v>5</v>
      </c>
      <c r="J6" s="10" t="s">
        <v>52</v>
      </c>
      <c r="K6" s="10" t="s">
        <v>67</v>
      </c>
      <c r="L6" s="2" t="s">
        <v>68</v>
      </c>
      <c r="M6" s="2" t="s">
        <v>73</v>
      </c>
      <c r="N6" s="10" t="s">
        <v>71</v>
      </c>
      <c r="O6" s="10" t="s">
        <v>72</v>
      </c>
    </row>
    <row r="7" spans="1:15" s="2" customFormat="1" ht="12.75">
      <c r="A7" s="2" t="s">
        <v>0</v>
      </c>
      <c r="B7" s="2" t="s">
        <v>1</v>
      </c>
      <c r="C7" s="2" t="s">
        <v>2</v>
      </c>
      <c r="D7" s="18" t="s">
        <v>7</v>
      </c>
      <c r="E7" s="18"/>
      <c r="F7" s="18"/>
      <c r="G7" s="2" t="s">
        <v>3</v>
      </c>
      <c r="I7" s="6"/>
      <c r="J7" s="10"/>
      <c r="N7" s="10"/>
      <c r="O7" s="10"/>
    </row>
    <row r="8" spans="4:15" s="2" customFormat="1" ht="12.75">
      <c r="D8" s="2" t="s">
        <v>9</v>
      </c>
      <c r="E8" s="2" t="s">
        <v>8</v>
      </c>
      <c r="F8" s="2" t="s">
        <v>74</v>
      </c>
      <c r="I8" s="6"/>
      <c r="J8" s="10"/>
      <c r="N8" s="10"/>
      <c r="O8" s="10"/>
    </row>
    <row r="9" spans="1:15" ht="12.75">
      <c r="A9" t="s">
        <v>15</v>
      </c>
      <c r="B9" t="s">
        <v>16</v>
      </c>
      <c r="C9" t="s">
        <v>17</v>
      </c>
      <c r="D9" s="13">
        <v>2</v>
      </c>
      <c r="E9" s="13"/>
      <c r="F9" s="13">
        <v>1</v>
      </c>
      <c r="G9" s="13">
        <v>11</v>
      </c>
      <c r="H9">
        <f aca="true" t="shared" si="0" ref="H9:H18">PartDefaut+$D9*PartIllusTexte+$E9*PartIllusPage+$F9*PartIllusCouv+$G9*PartNouvelle</f>
        <v>138</v>
      </c>
      <c r="I9" s="4">
        <f>H9/$H$19</f>
        <v>0.4726027397260274</v>
      </c>
      <c r="J9" s="8">
        <f>$B$3*I9</f>
        <v>1.134246575342466</v>
      </c>
      <c r="K9" s="8">
        <f aca="true" t="shared" si="1" ref="K9:K18">J9*100</f>
        <v>113.42465753424659</v>
      </c>
      <c r="L9" s="8">
        <f>J9*$B$4</f>
        <v>22.68493150684932</v>
      </c>
      <c r="M9" s="8">
        <f>J9*$B$5</f>
        <v>11.34246575342466</v>
      </c>
      <c r="N9" s="8">
        <v>0</v>
      </c>
      <c r="O9" s="8">
        <f>M9-N9</f>
        <v>11.34246575342466</v>
      </c>
    </row>
    <row r="10" spans="1:15" ht="12.75">
      <c r="A10" t="s">
        <v>18</v>
      </c>
      <c r="B10" t="s">
        <v>19</v>
      </c>
      <c r="C10" t="s">
        <v>20</v>
      </c>
      <c r="D10" s="13">
        <v>4</v>
      </c>
      <c r="E10" s="13"/>
      <c r="F10" s="13"/>
      <c r="G10" s="13"/>
      <c r="H10">
        <f t="shared" si="0"/>
        <v>26</v>
      </c>
      <c r="I10" s="4">
        <f aca="true" t="shared" si="2" ref="I10:I18">H10/$H$19</f>
        <v>0.08904109589041095</v>
      </c>
      <c r="J10" s="8">
        <f aca="true" t="shared" si="3" ref="J10:J18">$B$3*I10</f>
        <v>0.2136986301369863</v>
      </c>
      <c r="K10" s="8">
        <f t="shared" si="1"/>
        <v>21.36986301369863</v>
      </c>
      <c r="L10" s="8">
        <f aca="true" t="shared" si="4" ref="L10:L18">J10*$B$4</f>
        <v>4.273972602739726</v>
      </c>
      <c r="M10" s="8">
        <f aca="true" t="shared" si="5" ref="M10:M18">J10*$B$5</f>
        <v>2.136986301369863</v>
      </c>
      <c r="N10" s="8">
        <v>0</v>
      </c>
      <c r="O10" s="8">
        <f aca="true" t="shared" si="6" ref="O10:O18">M10-N10</f>
        <v>2.136986301369863</v>
      </c>
    </row>
    <row r="11" spans="1:15" ht="12.75">
      <c r="A11" t="s">
        <v>21</v>
      </c>
      <c r="B11" t="s">
        <v>19</v>
      </c>
      <c r="C11" t="s">
        <v>22</v>
      </c>
      <c r="D11" s="13">
        <v>2</v>
      </c>
      <c r="E11" s="13"/>
      <c r="F11" s="13"/>
      <c r="G11" s="13"/>
      <c r="H11">
        <f t="shared" si="0"/>
        <v>18</v>
      </c>
      <c r="I11" s="4">
        <f t="shared" si="2"/>
        <v>0.06164383561643835</v>
      </c>
      <c r="J11" s="8">
        <f t="shared" si="3"/>
        <v>0.14794520547945206</v>
      </c>
      <c r="K11" s="8">
        <f t="shared" si="1"/>
        <v>14.794520547945206</v>
      </c>
      <c r="L11" s="8">
        <f t="shared" si="4"/>
        <v>2.9589041095890414</v>
      </c>
      <c r="M11" s="8">
        <f t="shared" si="5"/>
        <v>1.4794520547945207</v>
      </c>
      <c r="N11" s="8">
        <v>0</v>
      </c>
      <c r="O11" s="8">
        <f t="shared" si="6"/>
        <v>1.4794520547945207</v>
      </c>
    </row>
    <row r="12" spans="1:15" ht="12.75">
      <c r="A12" t="s">
        <v>23</v>
      </c>
      <c r="B12" t="s">
        <v>24</v>
      </c>
      <c r="C12" t="s">
        <v>25</v>
      </c>
      <c r="D12" s="13">
        <v>1</v>
      </c>
      <c r="E12" s="13"/>
      <c r="F12" s="13"/>
      <c r="G12" s="13"/>
      <c r="H12">
        <f t="shared" si="0"/>
        <v>14</v>
      </c>
      <c r="I12" s="4">
        <f t="shared" si="2"/>
        <v>0.04794520547945205</v>
      </c>
      <c r="J12" s="8">
        <f t="shared" si="3"/>
        <v>0.11506849315068494</v>
      </c>
      <c r="K12" s="8">
        <f t="shared" si="1"/>
        <v>11.506849315068495</v>
      </c>
      <c r="L12" s="8">
        <f t="shared" si="4"/>
        <v>2.301369863013699</v>
      </c>
      <c r="M12" s="8">
        <f t="shared" si="5"/>
        <v>1.1506849315068495</v>
      </c>
      <c r="N12" s="8">
        <v>0</v>
      </c>
      <c r="O12" s="8">
        <f t="shared" si="6"/>
        <v>1.1506849315068495</v>
      </c>
    </row>
    <row r="13" spans="3:15" ht="12.75">
      <c r="C13" t="s">
        <v>26</v>
      </c>
      <c r="D13" s="13">
        <v>2</v>
      </c>
      <c r="E13" s="13"/>
      <c r="F13" s="13"/>
      <c r="G13" s="13"/>
      <c r="H13">
        <f t="shared" si="0"/>
        <v>18</v>
      </c>
      <c r="I13" s="4">
        <f t="shared" si="2"/>
        <v>0.06164383561643835</v>
      </c>
      <c r="J13" s="8">
        <f t="shared" si="3"/>
        <v>0.14794520547945206</v>
      </c>
      <c r="K13" s="8">
        <f t="shared" si="1"/>
        <v>14.794520547945206</v>
      </c>
      <c r="L13" s="8">
        <f t="shared" si="4"/>
        <v>2.9589041095890414</v>
      </c>
      <c r="M13" s="8">
        <f t="shared" si="5"/>
        <v>1.4794520547945207</v>
      </c>
      <c r="N13" s="8">
        <v>0</v>
      </c>
      <c r="O13" s="8">
        <f t="shared" si="6"/>
        <v>1.4794520547945207</v>
      </c>
    </row>
    <row r="14" spans="1:15" ht="12.75">
      <c r="A14" t="s">
        <v>27</v>
      </c>
      <c r="B14" t="s">
        <v>28</v>
      </c>
      <c r="C14" t="s">
        <v>29</v>
      </c>
      <c r="D14" s="13">
        <v>3</v>
      </c>
      <c r="E14" s="13"/>
      <c r="F14" s="13"/>
      <c r="G14" s="13"/>
      <c r="H14">
        <f t="shared" si="0"/>
        <v>22</v>
      </c>
      <c r="I14" s="4">
        <f t="shared" si="2"/>
        <v>0.07534246575342465</v>
      </c>
      <c r="J14" s="8">
        <f t="shared" si="3"/>
        <v>0.18082191780821918</v>
      </c>
      <c r="K14" s="8">
        <f t="shared" si="1"/>
        <v>18.08219178082192</v>
      </c>
      <c r="L14" s="8">
        <f t="shared" si="4"/>
        <v>3.616438356164384</v>
      </c>
      <c r="M14" s="8">
        <f t="shared" si="5"/>
        <v>1.808219178082192</v>
      </c>
      <c r="N14" s="8">
        <v>0</v>
      </c>
      <c r="O14" s="8">
        <f t="shared" si="6"/>
        <v>1.808219178082192</v>
      </c>
    </row>
    <row r="15" spans="3:15" ht="12.75">
      <c r="C15" t="s">
        <v>30</v>
      </c>
      <c r="D15" s="13">
        <v>1</v>
      </c>
      <c r="E15" s="13"/>
      <c r="F15" s="13"/>
      <c r="G15" s="13"/>
      <c r="H15">
        <f t="shared" si="0"/>
        <v>14</v>
      </c>
      <c r="I15" s="4">
        <f t="shared" si="2"/>
        <v>0.04794520547945205</v>
      </c>
      <c r="J15" s="8">
        <f t="shared" si="3"/>
        <v>0.11506849315068494</v>
      </c>
      <c r="K15" s="8">
        <f t="shared" si="1"/>
        <v>11.506849315068495</v>
      </c>
      <c r="L15" s="8">
        <f t="shared" si="4"/>
        <v>2.301369863013699</v>
      </c>
      <c r="M15" s="8">
        <f t="shared" si="5"/>
        <v>1.1506849315068495</v>
      </c>
      <c r="N15" s="8">
        <v>0</v>
      </c>
      <c r="O15" s="8">
        <f t="shared" si="6"/>
        <v>1.1506849315068495</v>
      </c>
    </row>
    <row r="16" spans="1:15" ht="12.75">
      <c r="A16" t="s">
        <v>31</v>
      </c>
      <c r="B16" t="s">
        <v>83</v>
      </c>
      <c r="C16" t="s">
        <v>32</v>
      </c>
      <c r="D16" s="13">
        <v>1</v>
      </c>
      <c r="E16" s="13"/>
      <c r="F16" s="13"/>
      <c r="G16" s="13"/>
      <c r="H16">
        <f t="shared" si="0"/>
        <v>14</v>
      </c>
      <c r="I16" s="4">
        <f t="shared" si="2"/>
        <v>0.04794520547945205</v>
      </c>
      <c r="J16" s="8">
        <f t="shared" si="3"/>
        <v>0.11506849315068494</v>
      </c>
      <c r="K16" s="8">
        <f t="shared" si="1"/>
        <v>11.506849315068495</v>
      </c>
      <c r="L16" s="8">
        <f t="shared" si="4"/>
        <v>2.301369863013699</v>
      </c>
      <c r="M16" s="8">
        <f t="shared" si="5"/>
        <v>1.1506849315068495</v>
      </c>
      <c r="N16" s="8">
        <v>0</v>
      </c>
      <c r="O16" s="8">
        <f t="shared" si="6"/>
        <v>1.1506849315068495</v>
      </c>
    </row>
    <row r="17" spans="1:15" ht="12.75">
      <c r="A17" t="s">
        <v>27</v>
      </c>
      <c r="B17" t="s">
        <v>84</v>
      </c>
      <c r="C17" t="s">
        <v>33</v>
      </c>
      <c r="D17" s="13">
        <v>1</v>
      </c>
      <c r="E17" s="13"/>
      <c r="F17" s="13"/>
      <c r="G17" s="13"/>
      <c r="H17">
        <f t="shared" si="0"/>
        <v>14</v>
      </c>
      <c r="I17" s="4">
        <f t="shared" si="2"/>
        <v>0.04794520547945205</v>
      </c>
      <c r="J17" s="8">
        <f t="shared" si="3"/>
        <v>0.11506849315068494</v>
      </c>
      <c r="K17" s="8">
        <f t="shared" si="1"/>
        <v>11.506849315068495</v>
      </c>
      <c r="L17" s="8">
        <f t="shared" si="4"/>
        <v>2.301369863013699</v>
      </c>
      <c r="M17" s="8">
        <f t="shared" si="5"/>
        <v>1.1506849315068495</v>
      </c>
      <c r="N17" s="8">
        <v>0</v>
      </c>
      <c r="O17" s="8">
        <f t="shared" si="6"/>
        <v>1.1506849315068495</v>
      </c>
    </row>
    <row r="18" spans="1:15" ht="12.75">
      <c r="A18" t="s">
        <v>34</v>
      </c>
      <c r="B18" t="s">
        <v>35</v>
      </c>
      <c r="C18" t="s">
        <v>36</v>
      </c>
      <c r="D18" s="13">
        <v>1</v>
      </c>
      <c r="E18" s="13"/>
      <c r="F18" s="13"/>
      <c r="G18" s="13"/>
      <c r="H18">
        <f t="shared" si="0"/>
        <v>14</v>
      </c>
      <c r="I18" s="4">
        <f t="shared" si="2"/>
        <v>0.04794520547945205</v>
      </c>
      <c r="J18" s="8">
        <f t="shared" si="3"/>
        <v>0.11506849315068494</v>
      </c>
      <c r="K18" s="8">
        <f t="shared" si="1"/>
        <v>11.506849315068495</v>
      </c>
      <c r="L18" s="8">
        <f t="shared" si="4"/>
        <v>2.301369863013699</v>
      </c>
      <c r="M18" s="8">
        <f t="shared" si="5"/>
        <v>1.1506849315068495</v>
      </c>
      <c r="N18" s="8">
        <v>0</v>
      </c>
      <c r="O18" s="8">
        <f t="shared" si="6"/>
        <v>1.1506849315068495</v>
      </c>
    </row>
    <row r="19" spans="8:15" s="1" customFormat="1" ht="12.75">
      <c r="H19" s="1">
        <f>SUM(H9:H18)</f>
        <v>292</v>
      </c>
      <c r="I19" s="11"/>
      <c r="J19" s="12">
        <f aca="true" t="shared" si="7" ref="J19:O19">SUM(J9:J18)</f>
        <v>2.400000000000001</v>
      </c>
      <c r="K19" s="12">
        <f t="shared" si="7"/>
        <v>240.00000000000009</v>
      </c>
      <c r="L19" s="12">
        <f t="shared" si="7"/>
        <v>48</v>
      </c>
      <c r="M19" s="12">
        <f t="shared" si="7"/>
        <v>24</v>
      </c>
      <c r="N19" s="12">
        <f t="shared" si="7"/>
        <v>0</v>
      </c>
      <c r="O19" s="12">
        <f t="shared" si="7"/>
        <v>24</v>
      </c>
    </row>
  </sheetData>
  <mergeCells count="4">
    <mergeCell ref="D7:F7"/>
    <mergeCell ref="A1:G1"/>
    <mergeCell ref="A6:C6"/>
    <mergeCell ref="D6:G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9" sqref="D9"/>
    </sheetView>
  </sheetViews>
  <sheetFormatPr defaultColWidth="11.421875" defaultRowHeight="12.75"/>
  <cols>
    <col min="1" max="3" width="15.7109375" style="0" customWidth="1"/>
    <col min="9" max="9" width="11.421875" style="4" customWidth="1"/>
    <col min="10" max="10" width="11.421875" style="8" customWidth="1"/>
    <col min="14" max="15" width="11.421875" style="8" customWidth="1"/>
  </cols>
  <sheetData>
    <row r="1" spans="1:15" s="3" customFormat="1" ht="12.75">
      <c r="A1" s="19" t="s">
        <v>37</v>
      </c>
      <c r="B1" s="19"/>
      <c r="C1" s="19"/>
      <c r="D1" s="19"/>
      <c r="E1" s="19"/>
      <c r="F1" s="19"/>
      <c r="G1" s="19"/>
      <c r="I1" s="5"/>
      <c r="J1" s="9"/>
      <c r="N1" s="9"/>
      <c r="O1" s="9"/>
    </row>
    <row r="2" spans="1:15" s="3" customFormat="1" ht="12.75">
      <c r="A2" s="3" t="s">
        <v>12</v>
      </c>
      <c r="B2" s="15">
        <v>18</v>
      </c>
      <c r="I2" s="5"/>
      <c r="J2" s="9"/>
      <c r="N2" s="9"/>
      <c r="O2" s="9"/>
    </row>
    <row r="3" spans="1:15" s="3" customFormat="1" ht="12.75">
      <c r="A3" s="3" t="s">
        <v>76</v>
      </c>
      <c r="B3" s="7">
        <f>B2*PourcentDA</f>
        <v>3.6</v>
      </c>
      <c r="I3" s="5"/>
      <c r="J3" s="9"/>
      <c r="N3" s="9"/>
      <c r="O3" s="9"/>
    </row>
    <row r="4" spans="1:15" s="3" customFormat="1" ht="12.75">
      <c r="A4" s="3" t="s">
        <v>69</v>
      </c>
      <c r="B4" s="16">
        <v>20</v>
      </c>
      <c r="I4" s="5"/>
      <c r="J4" s="9"/>
      <c r="N4" s="9"/>
      <c r="O4" s="9"/>
    </row>
    <row r="5" spans="1:15" s="3" customFormat="1" ht="12.75">
      <c r="A5" s="3" t="s">
        <v>70</v>
      </c>
      <c r="B5" s="16">
        <v>10</v>
      </c>
      <c r="I5" s="5"/>
      <c r="J5" s="9"/>
      <c r="N5" s="9"/>
      <c r="O5" s="9"/>
    </row>
    <row r="6" spans="1:15" s="2" customFormat="1" ht="12.75">
      <c r="A6" s="18" t="s">
        <v>6</v>
      </c>
      <c r="B6" s="18"/>
      <c r="C6" s="18"/>
      <c r="D6" s="18" t="s">
        <v>10</v>
      </c>
      <c r="E6" s="18"/>
      <c r="F6" s="18"/>
      <c r="G6" s="18"/>
      <c r="H6" s="2" t="s">
        <v>4</v>
      </c>
      <c r="I6" s="6" t="s">
        <v>5</v>
      </c>
      <c r="J6" s="10" t="s">
        <v>52</v>
      </c>
      <c r="K6" s="10" t="s">
        <v>67</v>
      </c>
      <c r="L6" s="2" t="s">
        <v>68</v>
      </c>
      <c r="M6" s="2" t="s">
        <v>73</v>
      </c>
      <c r="N6" s="10" t="s">
        <v>71</v>
      </c>
      <c r="O6" s="10" t="s">
        <v>72</v>
      </c>
    </row>
    <row r="7" spans="1:15" s="2" customFormat="1" ht="12.75">
      <c r="A7" s="2" t="s">
        <v>0</v>
      </c>
      <c r="B7" s="2" t="s">
        <v>1</v>
      </c>
      <c r="C7" s="2" t="s">
        <v>2</v>
      </c>
      <c r="D7" s="18" t="s">
        <v>7</v>
      </c>
      <c r="E7" s="18"/>
      <c r="F7" s="18"/>
      <c r="G7" s="2" t="s">
        <v>3</v>
      </c>
      <c r="I7" s="6"/>
      <c r="J7" s="10"/>
      <c r="N7" s="10"/>
      <c r="O7" s="10"/>
    </row>
    <row r="8" spans="4:15" s="2" customFormat="1" ht="12.75">
      <c r="D8" s="2" t="s">
        <v>9</v>
      </c>
      <c r="E8" s="2" t="s">
        <v>8</v>
      </c>
      <c r="F8" s="2" t="s">
        <v>74</v>
      </c>
      <c r="I8" s="6"/>
      <c r="J8" s="10"/>
      <c r="N8" s="10"/>
      <c r="O8" s="10"/>
    </row>
    <row r="9" spans="1:15" ht="12.75">
      <c r="A9" t="s">
        <v>15</v>
      </c>
      <c r="B9" t="s">
        <v>16</v>
      </c>
      <c r="C9" t="s">
        <v>17</v>
      </c>
      <c r="D9" s="13">
        <v>2</v>
      </c>
      <c r="E9" s="13"/>
      <c r="F9" s="13"/>
      <c r="G9" s="13">
        <v>2</v>
      </c>
      <c r="H9">
        <f aca="true" t="shared" si="0" ref="H9:H23">PartDefaut+$D9*PartIllusTexte+$E9*PartIllusPage+$F9*PartIllusCouv+$G9*PartNouvelle</f>
        <v>38</v>
      </c>
      <c r="I9" s="4">
        <f aca="true" t="shared" si="1" ref="I9:I23">H9/$H$24</f>
        <v>0.1111111111111111</v>
      </c>
      <c r="J9" s="8">
        <f aca="true" t="shared" si="2" ref="J9:J23">$B$3*I9</f>
        <v>0.39999999999999997</v>
      </c>
      <c r="K9" s="8">
        <f aca="true" t="shared" si="3" ref="K9:K23">J9*100</f>
        <v>40</v>
      </c>
      <c r="L9" s="8">
        <f>J9*$B$4</f>
        <v>7.999999999999999</v>
      </c>
      <c r="M9" s="8">
        <f aca="true" t="shared" si="4" ref="M9:M18">J9*$B$5</f>
        <v>3.9999999999999996</v>
      </c>
      <c r="N9" s="8">
        <v>0</v>
      </c>
      <c r="O9" s="8">
        <f aca="true" t="shared" si="5" ref="O9:O18">M9-N9</f>
        <v>3.9999999999999996</v>
      </c>
    </row>
    <row r="10" spans="1:15" ht="12.75">
      <c r="A10" t="s">
        <v>38</v>
      </c>
      <c r="B10" t="s">
        <v>39</v>
      </c>
      <c r="C10" t="s">
        <v>40</v>
      </c>
      <c r="D10" s="13"/>
      <c r="E10" s="13"/>
      <c r="F10" s="13"/>
      <c r="G10" s="13">
        <v>1</v>
      </c>
      <c r="H10">
        <f t="shared" si="0"/>
        <v>20</v>
      </c>
      <c r="I10" s="4">
        <f t="shared" si="1"/>
        <v>0.05847953216374269</v>
      </c>
      <c r="J10" s="8">
        <f t="shared" si="2"/>
        <v>0.21052631578947367</v>
      </c>
      <c r="K10" s="8">
        <f t="shared" si="3"/>
        <v>21.052631578947366</v>
      </c>
      <c r="L10" s="8">
        <f aca="true" t="shared" si="6" ref="L10:L18">J10*$B$4</f>
        <v>4.2105263157894735</v>
      </c>
      <c r="M10" s="8">
        <f t="shared" si="4"/>
        <v>2.1052631578947367</v>
      </c>
      <c r="N10" s="8">
        <v>0</v>
      </c>
      <c r="O10" s="8">
        <f t="shared" si="5"/>
        <v>2.1052631578947367</v>
      </c>
    </row>
    <row r="11" spans="1:15" ht="12.75">
      <c r="A11" t="s">
        <v>41</v>
      </c>
      <c r="B11" t="s">
        <v>42</v>
      </c>
      <c r="C11" t="s">
        <v>43</v>
      </c>
      <c r="D11" s="13"/>
      <c r="E11" s="13"/>
      <c r="F11" s="13"/>
      <c r="G11" s="13">
        <v>1</v>
      </c>
      <c r="H11">
        <f t="shared" si="0"/>
        <v>20</v>
      </c>
      <c r="I11" s="4">
        <f t="shared" si="1"/>
        <v>0.05847953216374269</v>
      </c>
      <c r="J11" s="8">
        <f t="shared" si="2"/>
        <v>0.21052631578947367</v>
      </c>
      <c r="K11" s="8">
        <f t="shared" si="3"/>
        <v>21.052631578947366</v>
      </c>
      <c r="L11" s="8">
        <f t="shared" si="6"/>
        <v>4.2105263157894735</v>
      </c>
      <c r="M11" s="8">
        <f t="shared" si="4"/>
        <v>2.1052631578947367</v>
      </c>
      <c r="N11" s="8">
        <v>0</v>
      </c>
      <c r="O11" s="8">
        <f t="shared" si="5"/>
        <v>2.1052631578947367</v>
      </c>
    </row>
    <row r="12" spans="1:15" ht="12.75">
      <c r="A12" t="s">
        <v>44</v>
      </c>
      <c r="B12" t="s">
        <v>45</v>
      </c>
      <c r="C12" t="s">
        <v>46</v>
      </c>
      <c r="D12" s="13"/>
      <c r="E12" s="13"/>
      <c r="F12" s="13"/>
      <c r="G12" s="13">
        <v>5</v>
      </c>
      <c r="H12">
        <f t="shared" si="0"/>
        <v>60</v>
      </c>
      <c r="I12" s="4">
        <f t="shared" si="1"/>
        <v>0.17543859649122806</v>
      </c>
      <c r="J12" s="8">
        <f t="shared" si="2"/>
        <v>0.631578947368421</v>
      </c>
      <c r="K12" s="8">
        <f t="shared" si="3"/>
        <v>63.1578947368421</v>
      </c>
      <c r="L12" s="8">
        <f t="shared" si="6"/>
        <v>12.631578947368421</v>
      </c>
      <c r="M12" s="8">
        <f t="shared" si="4"/>
        <v>6.315789473684211</v>
      </c>
      <c r="N12" s="8">
        <v>0</v>
      </c>
      <c r="O12" s="8">
        <f t="shared" si="5"/>
        <v>6.315789473684211</v>
      </c>
    </row>
    <row r="13" spans="1:15" ht="12.75">
      <c r="A13" t="s">
        <v>47</v>
      </c>
      <c r="B13" t="s">
        <v>48</v>
      </c>
      <c r="C13" t="s">
        <v>49</v>
      </c>
      <c r="D13" s="13"/>
      <c r="E13" s="13"/>
      <c r="F13" s="13"/>
      <c r="G13" s="13">
        <v>1</v>
      </c>
      <c r="H13">
        <f t="shared" si="0"/>
        <v>20</v>
      </c>
      <c r="I13" s="4">
        <f t="shared" si="1"/>
        <v>0.05847953216374269</v>
      </c>
      <c r="J13" s="8">
        <f t="shared" si="2"/>
        <v>0.21052631578947367</v>
      </c>
      <c r="K13" s="8">
        <f t="shared" si="3"/>
        <v>21.052631578947366</v>
      </c>
      <c r="L13" s="8">
        <f t="shared" si="6"/>
        <v>4.2105263157894735</v>
      </c>
      <c r="M13" s="8">
        <f t="shared" si="4"/>
        <v>2.1052631578947367</v>
      </c>
      <c r="N13" s="8">
        <v>0</v>
      </c>
      <c r="O13" s="8">
        <f t="shared" si="5"/>
        <v>2.1052631578947367</v>
      </c>
    </row>
    <row r="14" spans="1:15" ht="12.75">
      <c r="A14" t="s">
        <v>50</v>
      </c>
      <c r="C14" t="s">
        <v>51</v>
      </c>
      <c r="D14" s="13"/>
      <c r="E14" s="13"/>
      <c r="F14" s="13">
        <v>1</v>
      </c>
      <c r="G14" s="13">
        <v>1</v>
      </c>
      <c r="H14">
        <f t="shared" si="0"/>
        <v>30</v>
      </c>
      <c r="I14" s="4">
        <f t="shared" si="1"/>
        <v>0.08771929824561403</v>
      </c>
      <c r="J14" s="8">
        <f t="shared" si="2"/>
        <v>0.3157894736842105</v>
      </c>
      <c r="K14" s="8">
        <f t="shared" si="3"/>
        <v>31.57894736842105</v>
      </c>
      <c r="L14" s="8">
        <f t="shared" si="6"/>
        <v>6.315789473684211</v>
      </c>
      <c r="M14" s="8">
        <f t="shared" si="4"/>
        <v>3.1578947368421053</v>
      </c>
      <c r="N14" s="8">
        <v>0</v>
      </c>
      <c r="O14" s="8">
        <f t="shared" si="5"/>
        <v>3.1578947368421053</v>
      </c>
    </row>
    <row r="15" spans="1:15" ht="12.75">
      <c r="A15" t="s">
        <v>18</v>
      </c>
      <c r="B15" t="s">
        <v>19</v>
      </c>
      <c r="C15" t="s">
        <v>20</v>
      </c>
      <c r="D15" s="13">
        <v>4</v>
      </c>
      <c r="E15" s="13"/>
      <c r="F15" s="13"/>
      <c r="G15" s="13"/>
      <c r="H15">
        <f t="shared" si="0"/>
        <v>26</v>
      </c>
      <c r="I15" s="4">
        <f t="shared" si="1"/>
        <v>0.07602339181286549</v>
      </c>
      <c r="J15" s="8">
        <f t="shared" si="2"/>
        <v>0.2736842105263158</v>
      </c>
      <c r="K15" s="8">
        <f t="shared" si="3"/>
        <v>27.368421052631582</v>
      </c>
      <c r="L15" s="8">
        <f t="shared" si="6"/>
        <v>5.473684210526316</v>
      </c>
      <c r="M15" s="8">
        <f t="shared" si="4"/>
        <v>2.736842105263158</v>
      </c>
      <c r="N15" s="8">
        <v>0</v>
      </c>
      <c r="O15" s="8">
        <f t="shared" si="5"/>
        <v>2.736842105263158</v>
      </c>
    </row>
    <row r="16" spans="1:15" ht="12.75">
      <c r="A16" t="s">
        <v>21</v>
      </c>
      <c r="B16" t="s">
        <v>19</v>
      </c>
      <c r="C16" t="s">
        <v>22</v>
      </c>
      <c r="D16" s="13">
        <v>2</v>
      </c>
      <c r="E16" s="13"/>
      <c r="F16" s="13"/>
      <c r="G16" s="13"/>
      <c r="H16">
        <f t="shared" si="0"/>
        <v>18</v>
      </c>
      <c r="I16" s="4">
        <f t="shared" si="1"/>
        <v>0.05263157894736842</v>
      </c>
      <c r="J16" s="8">
        <f t="shared" si="2"/>
        <v>0.18947368421052632</v>
      </c>
      <c r="K16" s="8">
        <f t="shared" si="3"/>
        <v>18.947368421052634</v>
      </c>
      <c r="L16" s="8">
        <f t="shared" si="6"/>
        <v>3.7894736842105265</v>
      </c>
      <c r="M16" s="8">
        <f t="shared" si="4"/>
        <v>1.8947368421052633</v>
      </c>
      <c r="N16" s="8">
        <v>0</v>
      </c>
      <c r="O16" s="8">
        <f t="shared" si="5"/>
        <v>1.8947368421052633</v>
      </c>
    </row>
    <row r="17" spans="1:15" ht="12.75">
      <c r="A17" t="s">
        <v>23</v>
      </c>
      <c r="B17" t="s">
        <v>24</v>
      </c>
      <c r="C17" t="s">
        <v>25</v>
      </c>
      <c r="D17" s="13">
        <v>1</v>
      </c>
      <c r="E17" s="13"/>
      <c r="F17" s="13"/>
      <c r="G17" s="13"/>
      <c r="H17">
        <f t="shared" si="0"/>
        <v>14</v>
      </c>
      <c r="I17" s="4">
        <f t="shared" si="1"/>
        <v>0.04093567251461988</v>
      </c>
      <c r="J17" s="8">
        <f t="shared" si="2"/>
        <v>0.14736842105263157</v>
      </c>
      <c r="K17" s="8">
        <f t="shared" si="3"/>
        <v>14.736842105263156</v>
      </c>
      <c r="L17" s="8">
        <f t="shared" si="6"/>
        <v>2.9473684210526314</v>
      </c>
      <c r="M17" s="8">
        <f t="shared" si="4"/>
        <v>1.4736842105263157</v>
      </c>
      <c r="N17" s="8">
        <v>0</v>
      </c>
      <c r="O17" s="8">
        <f t="shared" si="5"/>
        <v>1.4736842105263157</v>
      </c>
    </row>
    <row r="18" spans="3:15" ht="12.75">
      <c r="C18" t="s">
        <v>26</v>
      </c>
      <c r="D18" s="13">
        <v>2</v>
      </c>
      <c r="E18" s="13"/>
      <c r="F18" s="13"/>
      <c r="G18" s="13"/>
      <c r="H18">
        <f t="shared" si="0"/>
        <v>18</v>
      </c>
      <c r="I18" s="4">
        <f t="shared" si="1"/>
        <v>0.05263157894736842</v>
      </c>
      <c r="J18" s="8">
        <f t="shared" si="2"/>
        <v>0.18947368421052632</v>
      </c>
      <c r="K18" s="8">
        <f t="shared" si="3"/>
        <v>18.947368421052634</v>
      </c>
      <c r="L18" s="8">
        <f t="shared" si="6"/>
        <v>3.7894736842105265</v>
      </c>
      <c r="M18" s="8">
        <f t="shared" si="4"/>
        <v>1.8947368421052633</v>
      </c>
      <c r="N18" s="8">
        <v>0</v>
      </c>
      <c r="O18" s="8">
        <f t="shared" si="5"/>
        <v>1.8947368421052633</v>
      </c>
    </row>
    <row r="19" spans="1:15" s="1" customFormat="1" ht="12.75">
      <c r="A19" t="s">
        <v>27</v>
      </c>
      <c r="B19" t="s">
        <v>28</v>
      </c>
      <c r="C19" t="s">
        <v>29</v>
      </c>
      <c r="D19" s="13">
        <v>3</v>
      </c>
      <c r="E19" s="17"/>
      <c r="F19" s="13"/>
      <c r="G19" s="13"/>
      <c r="H19">
        <f t="shared" si="0"/>
        <v>22</v>
      </c>
      <c r="I19" s="4">
        <f t="shared" si="1"/>
        <v>0.06432748538011696</v>
      </c>
      <c r="J19" s="8">
        <f t="shared" si="2"/>
        <v>0.23157894736842105</v>
      </c>
      <c r="K19" s="8">
        <f t="shared" si="3"/>
        <v>23.157894736842106</v>
      </c>
      <c r="L19" s="8">
        <f>J19*$B$4</f>
        <v>4.631578947368421</v>
      </c>
      <c r="M19" s="8">
        <f>J19*$B$5</f>
        <v>2.3157894736842106</v>
      </c>
      <c r="N19" s="8">
        <v>0</v>
      </c>
      <c r="O19" s="8">
        <f>M19-N19</f>
        <v>2.3157894736842106</v>
      </c>
    </row>
    <row r="20" spans="3:15" ht="12.75">
      <c r="C20" t="s">
        <v>30</v>
      </c>
      <c r="D20" s="13">
        <v>1</v>
      </c>
      <c r="E20" s="13"/>
      <c r="F20" s="13"/>
      <c r="G20" s="13"/>
      <c r="H20">
        <f t="shared" si="0"/>
        <v>14</v>
      </c>
      <c r="I20" s="4">
        <f t="shared" si="1"/>
        <v>0.04093567251461988</v>
      </c>
      <c r="J20" s="8">
        <f t="shared" si="2"/>
        <v>0.14736842105263157</v>
      </c>
      <c r="K20" s="8">
        <f t="shared" si="3"/>
        <v>14.736842105263156</v>
      </c>
      <c r="L20" s="8">
        <f>J20*$B$4</f>
        <v>2.9473684210526314</v>
      </c>
      <c r="M20" s="8">
        <f>J20*$B$5</f>
        <v>1.4736842105263157</v>
      </c>
      <c r="N20" s="8">
        <v>0</v>
      </c>
      <c r="O20" s="8">
        <f>M20-N20</f>
        <v>1.4736842105263157</v>
      </c>
    </row>
    <row r="21" spans="1:15" ht="12.75">
      <c r="A21" t="s">
        <v>31</v>
      </c>
      <c r="B21" t="s">
        <v>83</v>
      </c>
      <c r="C21" t="s">
        <v>32</v>
      </c>
      <c r="D21" s="13">
        <v>1</v>
      </c>
      <c r="E21" s="13"/>
      <c r="F21" s="13"/>
      <c r="G21" s="13"/>
      <c r="H21">
        <f t="shared" si="0"/>
        <v>14</v>
      </c>
      <c r="I21" s="4">
        <f t="shared" si="1"/>
        <v>0.04093567251461988</v>
      </c>
      <c r="J21" s="8">
        <f t="shared" si="2"/>
        <v>0.14736842105263157</v>
      </c>
      <c r="K21" s="8">
        <f t="shared" si="3"/>
        <v>14.736842105263156</v>
      </c>
      <c r="L21" s="8">
        <f>J21*$B$4</f>
        <v>2.9473684210526314</v>
      </c>
      <c r="M21" s="8">
        <f>J21*$B$5</f>
        <v>1.4736842105263157</v>
      </c>
      <c r="N21" s="8">
        <v>0</v>
      </c>
      <c r="O21" s="8">
        <f>M21-N21</f>
        <v>1.4736842105263157</v>
      </c>
    </row>
    <row r="22" spans="1:15" ht="12.75">
      <c r="A22" t="s">
        <v>27</v>
      </c>
      <c r="B22" t="s">
        <v>84</v>
      </c>
      <c r="C22" t="s">
        <v>33</v>
      </c>
      <c r="D22" s="13">
        <v>1</v>
      </c>
      <c r="E22" s="13"/>
      <c r="F22" s="13"/>
      <c r="G22" s="13"/>
      <c r="H22">
        <f t="shared" si="0"/>
        <v>14</v>
      </c>
      <c r="I22" s="4">
        <f t="shared" si="1"/>
        <v>0.04093567251461988</v>
      </c>
      <c r="J22" s="8">
        <f t="shared" si="2"/>
        <v>0.14736842105263157</v>
      </c>
      <c r="K22" s="8">
        <f t="shared" si="3"/>
        <v>14.736842105263156</v>
      </c>
      <c r="L22" s="8">
        <f>J22*$B$4</f>
        <v>2.9473684210526314</v>
      </c>
      <c r="M22" s="8">
        <f>J22*$B$5</f>
        <v>1.4736842105263157</v>
      </c>
      <c r="N22" s="8">
        <v>0</v>
      </c>
      <c r="O22" s="8">
        <f>M22-N22</f>
        <v>1.4736842105263157</v>
      </c>
    </row>
    <row r="23" spans="1:15" ht="12.75">
      <c r="A23" t="s">
        <v>34</v>
      </c>
      <c r="B23" t="s">
        <v>35</v>
      </c>
      <c r="C23" t="s">
        <v>36</v>
      </c>
      <c r="D23" s="13">
        <v>1</v>
      </c>
      <c r="E23" s="13"/>
      <c r="F23" s="13"/>
      <c r="G23" s="13"/>
      <c r="H23">
        <f t="shared" si="0"/>
        <v>14</v>
      </c>
      <c r="I23" s="4">
        <f t="shared" si="1"/>
        <v>0.04093567251461988</v>
      </c>
      <c r="J23" s="8">
        <f t="shared" si="2"/>
        <v>0.14736842105263157</v>
      </c>
      <c r="K23" s="8">
        <f t="shared" si="3"/>
        <v>14.736842105263156</v>
      </c>
      <c r="L23" s="8">
        <f>J23*$B$4</f>
        <v>2.9473684210526314</v>
      </c>
      <c r="M23" s="8">
        <f>J23*$B$5</f>
        <v>1.4736842105263157</v>
      </c>
      <c r="N23" s="8">
        <v>0</v>
      </c>
      <c r="O23" s="8">
        <f>M23-N23</f>
        <v>1.4736842105263157</v>
      </c>
    </row>
    <row r="24" spans="8:15" ht="12.75">
      <c r="H24" s="1">
        <f>SUM(H9:H23)</f>
        <v>342</v>
      </c>
      <c r="I24" s="11"/>
      <c r="J24" s="12">
        <f>SUM(J9:J23)</f>
        <v>3.6</v>
      </c>
      <c r="K24" s="12">
        <f>SUM(K9:K23)</f>
        <v>360.0000000000001</v>
      </c>
      <c r="L24" s="12">
        <f>SUM(L9:L23)</f>
        <v>72</v>
      </c>
      <c r="M24" s="12">
        <f>SUM(M9:M23)</f>
        <v>36</v>
      </c>
      <c r="N24" s="12">
        <f>SUM(N9:N23)</f>
        <v>0</v>
      </c>
      <c r="O24" s="12">
        <f>SUM(O9:O23)</f>
        <v>36</v>
      </c>
    </row>
  </sheetData>
  <mergeCells count="4">
    <mergeCell ref="D7:F7"/>
    <mergeCell ref="A1:G1"/>
    <mergeCell ref="A6:C6"/>
    <mergeCell ref="D6:G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9" sqref="D9"/>
    </sheetView>
  </sheetViews>
  <sheetFormatPr defaultColWidth="11.421875" defaultRowHeight="12.75"/>
  <cols>
    <col min="1" max="3" width="15.7109375" style="0" customWidth="1"/>
    <col min="9" max="9" width="11.421875" style="4" customWidth="1"/>
    <col min="10" max="10" width="11.421875" style="8" customWidth="1"/>
  </cols>
  <sheetData>
    <row r="1" spans="1:10" s="3" customFormat="1" ht="12.75">
      <c r="A1" s="19" t="s">
        <v>75</v>
      </c>
      <c r="B1" s="19"/>
      <c r="C1" s="19"/>
      <c r="D1" s="19"/>
      <c r="E1" s="19"/>
      <c r="F1" s="19"/>
      <c r="G1" s="19"/>
      <c r="I1" s="5"/>
      <c r="J1" s="9"/>
    </row>
    <row r="2" spans="1:10" s="3" customFormat="1" ht="12.75">
      <c r="A2" s="3" t="s">
        <v>12</v>
      </c>
      <c r="B2" s="15">
        <v>20</v>
      </c>
      <c r="I2" s="5"/>
      <c r="J2" s="9"/>
    </row>
    <row r="3" spans="1:10" s="3" customFormat="1" ht="12.75">
      <c r="A3" s="3" t="s">
        <v>76</v>
      </c>
      <c r="B3" s="7">
        <f>B2*PourcentDA</f>
        <v>4</v>
      </c>
      <c r="I3" s="5"/>
      <c r="J3" s="9"/>
    </row>
    <row r="4" spans="1:10" s="3" customFormat="1" ht="12.75">
      <c r="A4" s="3" t="s">
        <v>69</v>
      </c>
      <c r="B4" s="16">
        <v>50</v>
      </c>
      <c r="I4" s="5"/>
      <c r="J4" s="9"/>
    </row>
    <row r="5" spans="1:10" s="3" customFormat="1" ht="12.75">
      <c r="A5" s="3" t="s">
        <v>70</v>
      </c>
      <c r="B5" s="16">
        <v>0</v>
      </c>
      <c r="I5" s="5"/>
      <c r="J5" s="9"/>
    </row>
    <row r="6" spans="1:15" s="2" customFormat="1" ht="12.75">
      <c r="A6" s="18" t="s">
        <v>6</v>
      </c>
      <c r="B6" s="18"/>
      <c r="C6" s="18"/>
      <c r="D6" s="18" t="s">
        <v>10</v>
      </c>
      <c r="E6" s="18"/>
      <c r="F6" s="18"/>
      <c r="G6" s="18"/>
      <c r="H6" s="2" t="s">
        <v>4</v>
      </c>
      <c r="I6" s="6" t="s">
        <v>5</v>
      </c>
      <c r="J6" s="10" t="s">
        <v>52</v>
      </c>
      <c r="K6" s="10" t="s">
        <v>67</v>
      </c>
      <c r="L6" s="2" t="s">
        <v>68</v>
      </c>
      <c r="M6" s="2" t="s">
        <v>73</v>
      </c>
      <c r="N6" s="10" t="s">
        <v>71</v>
      </c>
      <c r="O6" s="10" t="s">
        <v>72</v>
      </c>
    </row>
    <row r="7" spans="1:15" s="2" customFormat="1" ht="12.75">
      <c r="A7" s="2" t="s">
        <v>0</v>
      </c>
      <c r="B7" s="2" t="s">
        <v>1</v>
      </c>
      <c r="C7" s="2" t="s">
        <v>2</v>
      </c>
      <c r="D7" s="18" t="s">
        <v>7</v>
      </c>
      <c r="E7" s="18"/>
      <c r="F7" s="18"/>
      <c r="G7" s="2" t="s">
        <v>3</v>
      </c>
      <c r="I7" s="6"/>
      <c r="J7" s="10"/>
      <c r="N7" s="10"/>
      <c r="O7" s="10"/>
    </row>
    <row r="8" spans="4:15" s="2" customFormat="1" ht="12.75">
      <c r="D8" s="2" t="s">
        <v>9</v>
      </c>
      <c r="E8" s="2" t="s">
        <v>8</v>
      </c>
      <c r="F8" s="2" t="s">
        <v>74</v>
      </c>
      <c r="I8" s="6"/>
      <c r="J8" s="10"/>
      <c r="N8" s="10"/>
      <c r="O8" s="10"/>
    </row>
    <row r="9" spans="1:15" ht="12.75">
      <c r="A9" t="s">
        <v>15</v>
      </c>
      <c r="B9" t="s">
        <v>16</v>
      </c>
      <c r="C9" t="s">
        <v>17</v>
      </c>
      <c r="D9" s="13">
        <v>2</v>
      </c>
      <c r="E9" s="13"/>
      <c r="F9" s="13"/>
      <c r="G9" s="13">
        <v>2</v>
      </c>
      <c r="H9">
        <f>PartDefaut+$D9*PartIllusTexte+$E9*PartIllusPage+$F9*PartIllusCouv+$G9*PartNouvelle</f>
        <v>38</v>
      </c>
      <c r="I9" s="4">
        <f aca="true" t="shared" si="0" ref="I9:I26">H9/$H$27</f>
        <v>0.09947643979057591</v>
      </c>
      <c r="J9" s="8">
        <f aca="true" t="shared" si="1" ref="J9:J26">$B$3*I9</f>
        <v>0.39790575916230364</v>
      </c>
      <c r="K9" s="8">
        <f>J9*100</f>
        <v>39.79057591623037</v>
      </c>
      <c r="L9" s="8">
        <f>J9*$B$4</f>
        <v>19.895287958115183</v>
      </c>
      <c r="M9" s="8">
        <f aca="true" t="shared" si="2" ref="M9:M26">J9*$B$5</f>
        <v>0</v>
      </c>
      <c r="N9" s="8">
        <v>0</v>
      </c>
      <c r="O9" s="8">
        <f>M9-N9</f>
        <v>0</v>
      </c>
    </row>
    <row r="10" spans="1:15" ht="12.75">
      <c r="A10" t="s">
        <v>38</v>
      </c>
      <c r="B10" t="s">
        <v>39</v>
      </c>
      <c r="C10" t="s">
        <v>40</v>
      </c>
      <c r="D10" s="13"/>
      <c r="E10" s="13"/>
      <c r="F10" s="13"/>
      <c r="G10" s="13">
        <v>1</v>
      </c>
      <c r="H10">
        <f aca="true" t="shared" si="3" ref="H10:H26">PartDefaut+$D10*PartIllusTexte+$E10*PartIllusPage+$F10*PartIllusCouv+$G10*PartNouvelle</f>
        <v>20</v>
      </c>
      <c r="I10" s="4">
        <f t="shared" si="0"/>
        <v>0.05235602094240838</v>
      </c>
      <c r="J10" s="8">
        <f t="shared" si="1"/>
        <v>0.2094240837696335</v>
      </c>
      <c r="K10" s="8">
        <f aca="true" t="shared" si="4" ref="K10:K26">J10*100</f>
        <v>20.94240837696335</v>
      </c>
      <c r="L10" s="8">
        <f aca="true" t="shared" si="5" ref="L10:L26">J10*$B$4</f>
        <v>10.471204188481675</v>
      </c>
      <c r="M10" s="8">
        <f t="shared" si="2"/>
        <v>0</v>
      </c>
      <c r="N10" s="8">
        <v>0</v>
      </c>
      <c r="O10" s="8">
        <f aca="true" t="shared" si="6" ref="O10:O26">M10-N10</f>
        <v>0</v>
      </c>
    </row>
    <row r="11" spans="1:15" ht="12.75">
      <c r="A11" t="s">
        <v>44</v>
      </c>
      <c r="B11" t="s">
        <v>45</v>
      </c>
      <c r="C11" t="s">
        <v>46</v>
      </c>
      <c r="D11" s="13"/>
      <c r="E11" s="13"/>
      <c r="F11" s="13"/>
      <c r="G11" s="13">
        <v>4</v>
      </c>
      <c r="H11">
        <f t="shared" si="3"/>
        <v>50</v>
      </c>
      <c r="I11" s="4">
        <f t="shared" si="0"/>
        <v>0.13089005235602094</v>
      </c>
      <c r="J11" s="8">
        <f t="shared" si="1"/>
        <v>0.5235602094240838</v>
      </c>
      <c r="K11" s="8">
        <f t="shared" si="4"/>
        <v>52.35602094240838</v>
      </c>
      <c r="L11" s="8">
        <f t="shared" si="5"/>
        <v>26.17801047120419</v>
      </c>
      <c r="M11" s="8">
        <f t="shared" si="2"/>
        <v>0</v>
      </c>
      <c r="N11" s="8">
        <v>0</v>
      </c>
      <c r="O11" s="8">
        <f t="shared" si="6"/>
        <v>0</v>
      </c>
    </row>
    <row r="12" spans="1:15" ht="12.75">
      <c r="A12" t="s">
        <v>47</v>
      </c>
      <c r="B12" t="s">
        <v>48</v>
      </c>
      <c r="C12" t="s">
        <v>49</v>
      </c>
      <c r="D12" s="13"/>
      <c r="E12" s="13"/>
      <c r="F12" s="13"/>
      <c r="G12" s="13">
        <v>1</v>
      </c>
      <c r="H12">
        <f t="shared" si="3"/>
        <v>20</v>
      </c>
      <c r="I12" s="4">
        <f t="shared" si="0"/>
        <v>0.05235602094240838</v>
      </c>
      <c r="J12" s="8">
        <f t="shared" si="1"/>
        <v>0.2094240837696335</v>
      </c>
      <c r="K12" s="8">
        <f t="shared" si="4"/>
        <v>20.94240837696335</v>
      </c>
      <c r="L12" s="8">
        <f t="shared" si="5"/>
        <v>10.471204188481675</v>
      </c>
      <c r="M12" s="8">
        <f t="shared" si="2"/>
        <v>0</v>
      </c>
      <c r="N12" s="8">
        <v>0</v>
      </c>
      <c r="O12" s="8">
        <f t="shared" si="6"/>
        <v>0</v>
      </c>
    </row>
    <row r="13" spans="1:15" ht="12.75">
      <c r="A13" t="s">
        <v>53</v>
      </c>
      <c r="B13" t="s">
        <v>57</v>
      </c>
      <c r="C13" t="s">
        <v>54</v>
      </c>
      <c r="D13" s="13"/>
      <c r="E13" s="13"/>
      <c r="F13" s="13"/>
      <c r="G13" s="13">
        <v>1</v>
      </c>
      <c r="H13">
        <f t="shared" si="3"/>
        <v>20</v>
      </c>
      <c r="I13" s="4">
        <f t="shared" si="0"/>
        <v>0.05235602094240838</v>
      </c>
      <c r="J13" s="8">
        <f t="shared" si="1"/>
        <v>0.2094240837696335</v>
      </c>
      <c r="K13" s="8">
        <f t="shared" si="4"/>
        <v>20.94240837696335</v>
      </c>
      <c r="L13" s="8">
        <f t="shared" si="5"/>
        <v>10.471204188481675</v>
      </c>
      <c r="M13" s="8">
        <f t="shared" si="2"/>
        <v>0</v>
      </c>
      <c r="N13" s="8">
        <v>0</v>
      </c>
      <c r="O13" s="8">
        <f t="shared" si="6"/>
        <v>0</v>
      </c>
    </row>
    <row r="14" spans="1:15" ht="12.75">
      <c r="A14" t="s">
        <v>55</v>
      </c>
      <c r="B14" t="s">
        <v>56</v>
      </c>
      <c r="C14" t="s">
        <v>58</v>
      </c>
      <c r="D14" s="13"/>
      <c r="E14" s="13"/>
      <c r="F14" s="13"/>
      <c r="G14" s="13">
        <v>1</v>
      </c>
      <c r="H14">
        <f t="shared" si="3"/>
        <v>20</v>
      </c>
      <c r="I14" s="4">
        <f t="shared" si="0"/>
        <v>0.05235602094240838</v>
      </c>
      <c r="J14" s="8">
        <f t="shared" si="1"/>
        <v>0.2094240837696335</v>
      </c>
      <c r="K14" s="8">
        <f t="shared" si="4"/>
        <v>20.94240837696335</v>
      </c>
      <c r="L14" s="8">
        <f t="shared" si="5"/>
        <v>10.471204188481675</v>
      </c>
      <c r="M14" s="8">
        <f t="shared" si="2"/>
        <v>0</v>
      </c>
      <c r="N14" s="8">
        <v>0</v>
      </c>
      <c r="O14" s="8">
        <f t="shared" si="6"/>
        <v>0</v>
      </c>
    </row>
    <row r="15" spans="1:15" ht="12.75">
      <c r="A15" t="s">
        <v>59</v>
      </c>
      <c r="B15" t="s">
        <v>60</v>
      </c>
      <c r="C15" t="s">
        <v>61</v>
      </c>
      <c r="D15" s="13"/>
      <c r="E15" s="13"/>
      <c r="F15" s="13"/>
      <c r="G15" s="13">
        <v>1</v>
      </c>
      <c r="H15">
        <f t="shared" si="3"/>
        <v>20</v>
      </c>
      <c r="I15" s="4">
        <f t="shared" si="0"/>
        <v>0.05235602094240838</v>
      </c>
      <c r="J15" s="8">
        <f t="shared" si="1"/>
        <v>0.2094240837696335</v>
      </c>
      <c r="K15" s="8">
        <f t="shared" si="4"/>
        <v>20.94240837696335</v>
      </c>
      <c r="L15" s="8">
        <f t="shared" si="5"/>
        <v>10.471204188481675</v>
      </c>
      <c r="M15" s="8">
        <f t="shared" si="2"/>
        <v>0</v>
      </c>
      <c r="N15" s="8">
        <v>0</v>
      </c>
      <c r="O15" s="8">
        <f t="shared" si="6"/>
        <v>0</v>
      </c>
    </row>
    <row r="16" spans="1:15" ht="12.75">
      <c r="A16" t="s">
        <v>62</v>
      </c>
      <c r="B16" t="s">
        <v>63</v>
      </c>
      <c r="C16" t="s">
        <v>64</v>
      </c>
      <c r="D16" s="13"/>
      <c r="E16" s="13"/>
      <c r="F16" s="13"/>
      <c r="G16" s="13">
        <v>1</v>
      </c>
      <c r="H16">
        <f t="shared" si="3"/>
        <v>20</v>
      </c>
      <c r="I16" s="4">
        <f t="shared" si="0"/>
        <v>0.05235602094240838</v>
      </c>
      <c r="J16" s="8">
        <f t="shared" si="1"/>
        <v>0.2094240837696335</v>
      </c>
      <c r="K16" s="8">
        <f t="shared" si="4"/>
        <v>20.94240837696335</v>
      </c>
      <c r="L16" s="8">
        <f t="shared" si="5"/>
        <v>10.471204188481675</v>
      </c>
      <c r="M16" s="8">
        <f t="shared" si="2"/>
        <v>0</v>
      </c>
      <c r="N16" s="8">
        <v>0</v>
      </c>
      <c r="O16" s="8">
        <f t="shared" si="6"/>
        <v>0</v>
      </c>
    </row>
    <row r="17" spans="1:15" ht="12.75">
      <c r="A17" t="s">
        <v>65</v>
      </c>
      <c r="C17" t="s">
        <v>66</v>
      </c>
      <c r="D17" s="13"/>
      <c r="E17" s="13"/>
      <c r="F17" s="13">
        <v>1</v>
      </c>
      <c r="G17" s="13"/>
      <c r="H17">
        <f t="shared" si="3"/>
        <v>20</v>
      </c>
      <c r="I17" s="4">
        <f t="shared" si="0"/>
        <v>0.05235602094240838</v>
      </c>
      <c r="J17" s="8">
        <f t="shared" si="1"/>
        <v>0.2094240837696335</v>
      </c>
      <c r="K17" s="8">
        <f t="shared" si="4"/>
        <v>20.94240837696335</v>
      </c>
      <c r="L17" s="8">
        <f t="shared" si="5"/>
        <v>10.471204188481675</v>
      </c>
      <c r="M17" s="8">
        <f t="shared" si="2"/>
        <v>0</v>
      </c>
      <c r="N17" s="8">
        <v>0</v>
      </c>
      <c r="O17" s="8">
        <f t="shared" si="6"/>
        <v>0</v>
      </c>
    </row>
    <row r="18" spans="1:15" ht="12.75">
      <c r="A18" t="s">
        <v>18</v>
      </c>
      <c r="B18" t="s">
        <v>19</v>
      </c>
      <c r="C18" t="s">
        <v>20</v>
      </c>
      <c r="D18" s="13">
        <v>4</v>
      </c>
      <c r="E18" s="13"/>
      <c r="F18" s="13"/>
      <c r="G18" s="13"/>
      <c r="H18">
        <f t="shared" si="3"/>
        <v>26</v>
      </c>
      <c r="I18" s="4">
        <f t="shared" si="0"/>
        <v>0.06806282722513089</v>
      </c>
      <c r="J18" s="8">
        <f t="shared" si="1"/>
        <v>0.27225130890052357</v>
      </c>
      <c r="K18" s="8">
        <f t="shared" si="4"/>
        <v>27.225130890052355</v>
      </c>
      <c r="L18" s="8">
        <f t="shared" si="5"/>
        <v>13.612565445026178</v>
      </c>
      <c r="M18" s="8">
        <f t="shared" si="2"/>
        <v>0</v>
      </c>
      <c r="N18" s="8">
        <v>0</v>
      </c>
      <c r="O18" s="8">
        <f t="shared" si="6"/>
        <v>0</v>
      </c>
    </row>
    <row r="19" spans="1:15" ht="12.75">
      <c r="A19" t="s">
        <v>21</v>
      </c>
      <c r="B19" t="s">
        <v>19</v>
      </c>
      <c r="C19" t="s">
        <v>22</v>
      </c>
      <c r="D19" s="13">
        <v>2</v>
      </c>
      <c r="E19" s="13"/>
      <c r="F19" s="13"/>
      <c r="G19" s="13"/>
      <c r="H19">
        <f t="shared" si="3"/>
        <v>18</v>
      </c>
      <c r="I19" s="4">
        <f t="shared" si="0"/>
        <v>0.04712041884816754</v>
      </c>
      <c r="J19" s="8">
        <f t="shared" si="1"/>
        <v>0.18848167539267016</v>
      </c>
      <c r="K19" s="8">
        <f t="shared" si="4"/>
        <v>18.848167539267017</v>
      </c>
      <c r="L19" s="8">
        <f t="shared" si="5"/>
        <v>9.424083769633508</v>
      </c>
      <c r="M19" s="8">
        <f t="shared" si="2"/>
        <v>0</v>
      </c>
      <c r="N19" s="8">
        <v>0</v>
      </c>
      <c r="O19" s="8">
        <f t="shared" si="6"/>
        <v>0</v>
      </c>
    </row>
    <row r="20" spans="1:15" ht="12.75">
      <c r="A20" t="s">
        <v>23</v>
      </c>
      <c r="B20" t="s">
        <v>24</v>
      </c>
      <c r="C20" t="s">
        <v>25</v>
      </c>
      <c r="D20" s="13">
        <v>1</v>
      </c>
      <c r="E20" s="13"/>
      <c r="F20" s="13"/>
      <c r="G20" s="13"/>
      <c r="H20">
        <f t="shared" si="3"/>
        <v>14</v>
      </c>
      <c r="I20" s="4">
        <f t="shared" si="0"/>
        <v>0.03664921465968586</v>
      </c>
      <c r="J20" s="8">
        <f t="shared" si="1"/>
        <v>0.14659685863874344</v>
      </c>
      <c r="K20" s="8">
        <f t="shared" si="4"/>
        <v>14.659685863874344</v>
      </c>
      <c r="L20" s="8">
        <f t="shared" si="5"/>
        <v>7.329842931937172</v>
      </c>
      <c r="M20" s="8">
        <f t="shared" si="2"/>
        <v>0</v>
      </c>
      <c r="N20" s="8">
        <v>0</v>
      </c>
      <c r="O20" s="8">
        <f t="shared" si="6"/>
        <v>0</v>
      </c>
    </row>
    <row r="21" spans="3:15" ht="12.75">
      <c r="C21" t="s">
        <v>26</v>
      </c>
      <c r="D21" s="13">
        <v>2</v>
      </c>
      <c r="E21" s="13"/>
      <c r="F21" s="13"/>
      <c r="G21" s="13"/>
      <c r="H21">
        <f t="shared" si="3"/>
        <v>18</v>
      </c>
      <c r="I21" s="4">
        <f t="shared" si="0"/>
        <v>0.04712041884816754</v>
      </c>
      <c r="J21" s="8">
        <f t="shared" si="1"/>
        <v>0.18848167539267016</v>
      </c>
      <c r="K21" s="8">
        <f t="shared" si="4"/>
        <v>18.848167539267017</v>
      </c>
      <c r="L21" s="8">
        <f t="shared" si="5"/>
        <v>9.424083769633508</v>
      </c>
      <c r="M21" s="8">
        <f t="shared" si="2"/>
        <v>0</v>
      </c>
      <c r="N21" s="8">
        <v>0</v>
      </c>
      <c r="O21" s="8">
        <f t="shared" si="6"/>
        <v>0</v>
      </c>
    </row>
    <row r="22" spans="1:15" ht="12.75">
      <c r="A22" t="s">
        <v>27</v>
      </c>
      <c r="B22" t="s">
        <v>28</v>
      </c>
      <c r="C22" t="s">
        <v>29</v>
      </c>
      <c r="D22" s="13">
        <v>3</v>
      </c>
      <c r="E22" s="13"/>
      <c r="F22" s="13"/>
      <c r="G22" s="13"/>
      <c r="H22">
        <f t="shared" si="3"/>
        <v>22</v>
      </c>
      <c r="I22" s="4">
        <f t="shared" si="0"/>
        <v>0.05759162303664921</v>
      </c>
      <c r="J22" s="8">
        <f t="shared" si="1"/>
        <v>0.23036649214659685</v>
      </c>
      <c r="K22" s="8">
        <f t="shared" si="4"/>
        <v>23.036649214659686</v>
      </c>
      <c r="L22" s="8">
        <f t="shared" si="5"/>
        <v>11.518324607329843</v>
      </c>
      <c r="M22" s="8">
        <f t="shared" si="2"/>
        <v>0</v>
      </c>
      <c r="N22" s="8">
        <v>0</v>
      </c>
      <c r="O22" s="8">
        <f t="shared" si="6"/>
        <v>0</v>
      </c>
    </row>
    <row r="23" spans="3:15" ht="12.75">
      <c r="C23" t="s">
        <v>30</v>
      </c>
      <c r="D23" s="13">
        <v>1</v>
      </c>
      <c r="E23" s="13"/>
      <c r="F23" s="13"/>
      <c r="G23" s="13"/>
      <c r="H23">
        <f t="shared" si="3"/>
        <v>14</v>
      </c>
      <c r="I23" s="4">
        <f t="shared" si="0"/>
        <v>0.03664921465968586</v>
      </c>
      <c r="J23" s="8">
        <f t="shared" si="1"/>
        <v>0.14659685863874344</v>
      </c>
      <c r="K23" s="8">
        <f t="shared" si="4"/>
        <v>14.659685863874344</v>
      </c>
      <c r="L23" s="8">
        <f t="shared" si="5"/>
        <v>7.329842931937172</v>
      </c>
      <c r="M23" s="8">
        <f t="shared" si="2"/>
        <v>0</v>
      </c>
      <c r="N23" s="8">
        <v>0</v>
      </c>
      <c r="O23" s="8">
        <f t="shared" si="6"/>
        <v>0</v>
      </c>
    </row>
    <row r="24" spans="1:15" ht="12.75">
      <c r="A24" t="s">
        <v>31</v>
      </c>
      <c r="B24" t="s">
        <v>83</v>
      </c>
      <c r="C24" t="s">
        <v>32</v>
      </c>
      <c r="D24" s="13">
        <v>1</v>
      </c>
      <c r="E24" s="13"/>
      <c r="F24" s="13"/>
      <c r="G24" s="13"/>
      <c r="H24">
        <f t="shared" si="3"/>
        <v>14</v>
      </c>
      <c r="I24" s="4">
        <f t="shared" si="0"/>
        <v>0.03664921465968586</v>
      </c>
      <c r="J24" s="8">
        <f t="shared" si="1"/>
        <v>0.14659685863874344</v>
      </c>
      <c r="K24" s="8">
        <f t="shared" si="4"/>
        <v>14.659685863874344</v>
      </c>
      <c r="L24" s="8">
        <f t="shared" si="5"/>
        <v>7.329842931937172</v>
      </c>
      <c r="M24" s="8">
        <f t="shared" si="2"/>
        <v>0</v>
      </c>
      <c r="N24" s="8">
        <v>0</v>
      </c>
      <c r="O24" s="8">
        <f t="shared" si="6"/>
        <v>0</v>
      </c>
    </row>
    <row r="25" spans="1:15" ht="12.75">
      <c r="A25" t="s">
        <v>27</v>
      </c>
      <c r="B25" t="s">
        <v>84</v>
      </c>
      <c r="C25" t="s">
        <v>33</v>
      </c>
      <c r="D25" s="13">
        <v>1</v>
      </c>
      <c r="E25" s="13"/>
      <c r="F25" s="13"/>
      <c r="G25" s="13"/>
      <c r="H25">
        <f t="shared" si="3"/>
        <v>14</v>
      </c>
      <c r="I25" s="4">
        <f t="shared" si="0"/>
        <v>0.03664921465968586</v>
      </c>
      <c r="J25" s="8">
        <f t="shared" si="1"/>
        <v>0.14659685863874344</v>
      </c>
      <c r="K25" s="8">
        <f t="shared" si="4"/>
        <v>14.659685863874344</v>
      </c>
      <c r="L25" s="8">
        <f t="shared" si="5"/>
        <v>7.329842931937172</v>
      </c>
      <c r="M25" s="8">
        <f t="shared" si="2"/>
        <v>0</v>
      </c>
      <c r="N25" s="8">
        <v>0</v>
      </c>
      <c r="O25" s="8">
        <f t="shared" si="6"/>
        <v>0</v>
      </c>
    </row>
    <row r="26" spans="1:15" ht="12.75">
      <c r="A26" t="s">
        <v>34</v>
      </c>
      <c r="B26" t="s">
        <v>35</v>
      </c>
      <c r="C26" t="s">
        <v>36</v>
      </c>
      <c r="D26" s="13">
        <v>1</v>
      </c>
      <c r="E26" s="13"/>
      <c r="F26" s="13"/>
      <c r="G26" s="13"/>
      <c r="H26">
        <f t="shared" si="3"/>
        <v>14</v>
      </c>
      <c r="I26" s="4">
        <f t="shared" si="0"/>
        <v>0.03664921465968586</v>
      </c>
      <c r="J26" s="8">
        <f t="shared" si="1"/>
        <v>0.14659685863874344</v>
      </c>
      <c r="K26" s="8">
        <f t="shared" si="4"/>
        <v>14.659685863874344</v>
      </c>
      <c r="L26" s="8">
        <f t="shared" si="5"/>
        <v>7.329842931937172</v>
      </c>
      <c r="M26" s="8">
        <f t="shared" si="2"/>
        <v>0</v>
      </c>
      <c r="N26" s="8">
        <v>0</v>
      </c>
      <c r="O26" s="8">
        <f t="shared" si="6"/>
        <v>0</v>
      </c>
    </row>
    <row r="27" spans="8:15" s="1" customFormat="1" ht="12.75">
      <c r="H27" s="1">
        <f>SUM(H9:H26)</f>
        <v>382</v>
      </c>
      <c r="I27" s="11"/>
      <c r="J27" s="12">
        <f aca="true" t="shared" si="7" ref="J27:O27">SUM(J9:J26)</f>
        <v>3.999999999999999</v>
      </c>
      <c r="K27" s="12">
        <f t="shared" si="7"/>
        <v>400.0000000000001</v>
      </c>
      <c r="L27" s="12">
        <f t="shared" si="7"/>
        <v>200.00000000000006</v>
      </c>
      <c r="M27" s="12">
        <f t="shared" si="7"/>
        <v>0</v>
      </c>
      <c r="N27" s="12">
        <f t="shared" si="7"/>
        <v>0</v>
      </c>
      <c r="O27" s="12">
        <f t="shared" si="7"/>
        <v>0</v>
      </c>
    </row>
  </sheetData>
  <mergeCells count="4">
    <mergeCell ref="D7:F7"/>
    <mergeCell ref="A1:G1"/>
    <mergeCell ref="D6:G6"/>
    <mergeCell ref="A6:C6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brobin</dc:creator>
  <cp:keywords/>
  <dc:description/>
  <cp:lastModifiedBy>LesChouchous</cp:lastModifiedBy>
  <dcterms:created xsi:type="dcterms:W3CDTF">2010-12-15T06:03:46Z</dcterms:created>
  <dcterms:modified xsi:type="dcterms:W3CDTF">2011-01-10T04:43:20Z</dcterms:modified>
  <cp:category/>
  <cp:version/>
  <cp:contentType/>
  <cp:contentStatus/>
</cp:coreProperties>
</file>